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1544d270053f58f/AC/"/>
    </mc:Choice>
  </mc:AlternateContent>
  <xr:revisionPtr revIDLastSave="133" documentId="8_{4BCC588C-2F64-45E7-B2CA-5DAB2B5B0874}" xr6:coauthVersionLast="47" xr6:coauthVersionMax="47" xr10:uidLastSave="{98545A30-61B6-460A-B6F8-CAE728DF5B31}"/>
  <bookViews>
    <workbookView xWindow="-120" yWindow="-120" windowWidth="29040" windowHeight="15990" xr2:uid="{00000000-000D-0000-FFFF-FFFF00000000}"/>
  </bookViews>
  <sheets>
    <sheet name="Acker- und Gemüsebau" sheetId="3" r:id="rId1"/>
    <sheet name="Weinbau" sheetId="6" r:id="rId2"/>
    <sheet name="Obst_Strauchbeeren bis 2m" sheetId="4" r:id="rId3"/>
    <sheet name="Obst_Strauchbeeren über 2m" sheetId="5" r:id="rId4"/>
  </sheets>
  <definedNames>
    <definedName name="_xlnm.Print_Area" localSheetId="0">'Acker- und Gemüsebau'!$B$3:$G$32</definedName>
    <definedName name="_xlnm.Print_Area" localSheetId="2">'Obst_Strauchbeeren bis 2m'!$B$3:$G$34</definedName>
    <definedName name="_xlnm.Print_Area" localSheetId="3">'Obst_Strauchbeeren über 2m'!$B$3:$G$34</definedName>
    <definedName name="_xlnm.Print_Area" localSheetId="1">Weinbau!$B$3:$G$34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J15" i="6"/>
  <c r="I15" i="6"/>
  <c r="J14" i="6"/>
  <c r="I14" i="6"/>
  <c r="J13" i="6"/>
  <c r="I13" i="6"/>
  <c r="J12" i="6"/>
  <c r="I12" i="6"/>
  <c r="J11" i="6"/>
  <c r="I11" i="6"/>
  <c r="J9" i="6"/>
  <c r="I9" i="6"/>
  <c r="J8" i="6"/>
  <c r="I8" i="6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6" l="1"/>
  <c r="J6" i="6" s="1"/>
  <c r="J5" i="6" s="1"/>
  <c r="B33" i="6" s="1"/>
  <c r="I7" i="6"/>
  <c r="I6" i="6" s="1"/>
  <c r="I5" i="6" s="1"/>
  <c r="F26" i="6" s="1"/>
  <c r="J7" i="5"/>
  <c r="J6" i="5" s="1"/>
  <c r="J5" i="5" s="1"/>
  <c r="C30" i="5" s="1"/>
  <c r="I7" i="5"/>
  <c r="I6" i="5" s="1"/>
  <c r="I5" i="5" s="1"/>
  <c r="G26" i="5" s="1"/>
  <c r="I7" i="4"/>
  <c r="I6" i="4" s="1"/>
  <c r="I5" i="4" s="1"/>
  <c r="F26" i="4" s="1"/>
  <c r="J7" i="4"/>
  <c r="J6" i="4" s="1"/>
  <c r="J5" i="4" s="1"/>
  <c r="B34" i="4" s="1"/>
  <c r="E22" i="6" l="1"/>
  <c r="B29" i="6"/>
  <c r="F22" i="6"/>
  <c r="B34" i="6"/>
  <c r="E26" i="6"/>
  <c r="C26" i="6"/>
  <c r="D26" i="6"/>
  <c r="D22" i="6"/>
  <c r="C30" i="6"/>
  <c r="G26" i="6"/>
  <c r="C22" i="6"/>
  <c r="B25" i="6"/>
  <c r="B21" i="6"/>
  <c r="G22" i="6"/>
  <c r="E26" i="5"/>
  <c r="B33" i="5"/>
  <c r="B34" i="5"/>
  <c r="B29" i="5"/>
  <c r="F26" i="5"/>
  <c r="B21" i="5"/>
  <c r="G22" i="5"/>
  <c r="F22" i="5"/>
  <c r="E22" i="5"/>
  <c r="D26" i="5"/>
  <c r="D22" i="5"/>
  <c r="C26" i="5"/>
  <c r="C22" i="5"/>
  <c r="B25" i="5"/>
  <c r="C30" i="4"/>
  <c r="B33" i="4"/>
  <c r="B29" i="4"/>
  <c r="F22" i="4"/>
  <c r="D26" i="4"/>
  <c r="E22" i="4"/>
  <c r="C22" i="4"/>
  <c r="D22" i="4"/>
  <c r="C26" i="4"/>
  <c r="G22" i="4"/>
  <c r="B25" i="4"/>
  <c r="G26" i="4"/>
  <c r="B21" i="4"/>
  <c r="E26" i="4"/>
  <c r="J13" i="3" l="1"/>
  <c r="I13" i="3"/>
  <c r="J12" i="3"/>
  <c r="I12" i="3"/>
  <c r="J11" i="3"/>
  <c r="I11" i="3"/>
  <c r="J10" i="3"/>
  <c r="I10" i="3"/>
  <c r="J9" i="3"/>
  <c r="I9" i="3"/>
  <c r="J8" i="3"/>
  <c r="I8" i="3"/>
  <c r="J7" i="3" l="1"/>
  <c r="J6" i="3" s="1"/>
  <c r="J5" i="3" s="1"/>
  <c r="B27" i="3" s="1"/>
  <c r="I7" i="3"/>
  <c r="I6" i="3" s="1"/>
  <c r="I5" i="3" s="1"/>
  <c r="E20" i="3" s="1"/>
  <c r="C28" i="3" l="1"/>
  <c r="B31" i="3"/>
  <c r="C20" i="3"/>
  <c r="D20" i="3"/>
  <c r="B32" i="3"/>
  <c r="B23" i="3"/>
  <c r="D24" i="3"/>
  <c r="C24" i="3"/>
  <c r="G24" i="3"/>
  <c r="B19" i="3"/>
  <c r="G20" i="3"/>
  <c r="F24" i="3"/>
  <c r="F20" i="3"/>
  <c r="E24" i="3"/>
</calcChain>
</file>

<file path=xl/sharedStrings.xml><?xml version="1.0" encoding="utf-8"?>
<sst xmlns="http://schemas.openxmlformats.org/spreadsheetml/2006/main" count="656" uniqueCount="125">
  <si>
    <t xml:space="preserve">Injektordüsen </t>
  </si>
  <si>
    <t xml:space="preserve">Injektordüsen bei max. 3 bar Druck </t>
  </si>
  <si>
    <t xml:space="preserve">Injektordüsen bei max. 2 bar Druck </t>
  </si>
  <si>
    <t xml:space="preserve">Driftreduktion 50 % gemäss JKI-Tabelle </t>
  </si>
  <si>
    <t xml:space="preserve">Driftreduktion 75 % gemäss JKI-Tabelle </t>
  </si>
  <si>
    <t xml:space="preserve">Driftreduktion 90 % gemäss JKI-Tabelle </t>
  </si>
  <si>
    <t xml:space="preserve">Driftreduktion 95 % gemäss JKI-Tabelle </t>
  </si>
  <si>
    <t>Tabelle 3: Verringerung der Drift: Massnahmen und Anzahl Punkte im Acker- und Gemüsebau</t>
  </si>
  <si>
    <t>Düsen</t>
  </si>
  <si>
    <t>Gerätschaften</t>
  </si>
  <si>
    <t>Spritzbalken mit Luftunterstützung (TWIN)</t>
  </si>
  <si>
    <t>Unterblattspritzung (Dropleg) ab Stadium «Reihenschluss»</t>
  </si>
  <si>
    <t>Herbizid-Bandspritzung, Düsen max. 50 cm über Boden</t>
  </si>
  <si>
    <t>Parzelle</t>
  </si>
  <si>
    <t>Zusammenhängender Vegetationsstreifen von mind. 3 m Breite und mind. So hoch wie die behandelte Kultur</t>
  </si>
  <si>
    <t>vertikale Barriere (Beschattungsmatte oder Driftschutzhecke) mit optischer Deckung von mind. 75 %, 1 m höher als die Kultur</t>
  </si>
  <si>
    <t>Keine</t>
  </si>
  <si>
    <t xml:space="preserve">20 m </t>
  </si>
  <si>
    <t xml:space="preserve">50 m </t>
  </si>
  <si>
    <t>3 m</t>
  </si>
  <si>
    <t>6 m</t>
  </si>
  <si>
    <t>20 m</t>
  </si>
  <si>
    <t>50 m</t>
  </si>
  <si>
    <t>100 m</t>
  </si>
  <si>
    <t>Direktsaat</t>
  </si>
  <si>
    <t>Streifensaat/ Streifenfrässaat</t>
  </si>
  <si>
    <t>Mulchsaat</t>
  </si>
  <si>
    <t xml:space="preserve">Querdämme in Dammkulturen </t>
  </si>
  <si>
    <t xml:space="preserve">Begrünte Fahrgassen </t>
  </si>
  <si>
    <t xml:space="preserve">Begrünte Streifen in der Parzelle, wo Abschwemmung entsteht (min. 3 m breit) </t>
  </si>
  <si>
    <t>Pufferstreifen</t>
  </si>
  <si>
    <t>Bodenbearbeitung</t>
  </si>
  <si>
    <t>Parzelle_A</t>
  </si>
  <si>
    <t xml:space="preserve">Teilflächenbehandlung auf weniger als 50 % der Fläche </t>
  </si>
  <si>
    <t>D</t>
  </si>
  <si>
    <t>A</t>
  </si>
  <si>
    <t>Drift</t>
  </si>
  <si>
    <t>Abschwemmung</t>
  </si>
  <si>
    <t>Gegenüber Oberflächengewässern verlangt der ÖLN immer einen Abstand von mindestens 6 m (ausserhalb ÖLN 3 m).</t>
  </si>
  <si>
    <t xml:space="preserve">Erreicht: 75 % Driftreduktion </t>
  </si>
  <si>
    <t xml:space="preserve">Erreicht: 95 % Driftreduktion </t>
  </si>
  <si>
    <t xml:space="preserve">Erreicht: 99 % Driftreduktion </t>
  </si>
  <si>
    <t xml:space="preserve">Erreicht: 0 % Driftreduktion </t>
  </si>
  <si>
    <t>Gewässer</t>
  </si>
  <si>
    <t>Abstand zu; Wohnflächen; öffentlichen Anlagen; Biotopen; Bienenschutz</t>
  </si>
  <si>
    <t>0 m</t>
  </si>
  <si>
    <t>Es dürfen nur PSM ohne Abstandsauflagen eingesetzt werden</t>
  </si>
  <si>
    <t>Es dürfen PSM mit max 1 Punkt eingesetzt werden</t>
  </si>
  <si>
    <t>Es dürfen PSM mit max 2 Punkten eingesetzt werden</t>
  </si>
  <si>
    <t>Es dürfen PSM mit max 3 Punkten eingesetzt werden</t>
  </si>
  <si>
    <t>Es dürfen PSM mit max 4 Punkten eingesetzt werden</t>
  </si>
  <si>
    <t>Abschwemmung zu entwässerten Strassen</t>
  </si>
  <si>
    <t>Abschwemmung Gewässer</t>
  </si>
  <si>
    <t>Abschwemmung entwässerte Strassen</t>
  </si>
  <si>
    <t>Es dürfen keine PSM eingesetzt werden</t>
  </si>
  <si>
    <t xml:space="preserve">Es dürfen PSM mit max. </t>
  </si>
  <si>
    <t>Punkt(en) eingesetzt werden</t>
  </si>
  <si>
    <t>Betrieb:</t>
  </si>
  <si>
    <t>Parzelle:</t>
  </si>
  <si>
    <t>Kultur:</t>
  </si>
  <si>
    <t>Drift: Verfügter Abstand zum Gewässer (SPe 3/D)</t>
  </si>
  <si>
    <t>Abschwemmung zu Oberflächengewässer (SPe 3/A)</t>
  </si>
  <si>
    <t>Mit den Massnahmen erreicht: 0 Punkte</t>
  </si>
  <si>
    <t>Mit den Massnahmen erreicht: 1 Punkt</t>
  </si>
  <si>
    <t>Mit den Massnahmen erreicht: 2 Punkte</t>
  </si>
  <si>
    <t>Mit den Massnahmen erreicht: 4 Punkte</t>
  </si>
  <si>
    <t>Mit den Massnahmen erreicht: 3 Punkte</t>
  </si>
  <si>
    <t>minimaler Abstand zu; Wohnflächen; öffentlichen Anlagen; Biotopen; Bienenschutz (Spe 8)</t>
  </si>
  <si>
    <t>Drift: Verfügter Abstand zu; Wohnflächen; öffentlichen Anlagen; Biotopen; Bienenschutz (Spe 8)</t>
  </si>
  <si>
    <t>minimaler Abstand zum Oberflächengewässer (ÖLN)</t>
  </si>
  <si>
    <t>Die Massnahmen sind im Merkblatt "Reduktion der Drift und Abschwemmung von Pflanzenschutzmitteln im Acker- und Gemüsebau" beschrieben</t>
  </si>
  <si>
    <t>Ein unbehandelter Wiesenstreifen von mindestens 0.5 m muss vorhanden sein</t>
  </si>
  <si>
    <t>Massnahmen</t>
  </si>
  <si>
    <t>Ergebnis</t>
  </si>
  <si>
    <t>Antidriftdüsen</t>
  </si>
  <si>
    <t>Tabelle 3: Verringerung der Drift: Massnahmen und Anzahl Punkte im Raumkulturen bis 2 m Höhe (Strauchbeeren und Obst-Junganlagen)</t>
  </si>
  <si>
    <t>Injektordüsen</t>
  </si>
  <si>
    <t>Tangentialgebläse</t>
  </si>
  <si>
    <t>Vegetationsdetektor mit horizontaler Luftstromlenkung</t>
  </si>
  <si>
    <t>Vegetationsdetektor mit Tangentialgebläse</t>
  </si>
  <si>
    <t>Herbizid-Bandspritzung</t>
  </si>
  <si>
    <t>Tunnelrecycling-Sprühgerät</t>
  </si>
  <si>
    <t>Geschlossenes Hagelnetz</t>
  </si>
  <si>
    <t>Zusammenhängender Vegetationsstreifen von mind. 3 m Breite und mind. so hoch wie die behandelte Kultur</t>
  </si>
  <si>
    <t>Vertikal aufgespanntes Insektenschutznetz (Maschenweite max. 0,8 x 0,8 mm), im Anschluss an das aufgespannte Hagelnetz</t>
  </si>
  <si>
    <t>Geschlossenes Hagelnetz oder Witterungsschutz und zusammenhängender Vegetationsstreifen von mind. 3 m Breite und mind. so hoch wie die behandelte Kultur</t>
  </si>
  <si>
    <t>Vertikale Barriere (Beschattungsmatte) mit optischer Deckung von mind. 75% im Anschluss an das aufgespannte Hagelnetz</t>
  </si>
  <si>
    <t>Vertikale Barriere (Driftschutzhecke) mit optischer Deckung von mind. 75% im Anschluss an das aufgespannte Hagelnetz</t>
  </si>
  <si>
    <t>Vertikale Barriere (Beschattungsmatte) mit optischer Deckung von mind. 75 %, 1 m höher als die Kultur</t>
  </si>
  <si>
    <t>Vertikale Barriere (Driftschutzhecke) mit optischer Deckung von mind. 75 %, 1 m höher als die Kultur</t>
  </si>
  <si>
    <t>Durchführung</t>
  </si>
  <si>
    <t>Luftmenge max. 20 000 m3 / h</t>
  </si>
  <si>
    <t>Keine Luftunterstützung gegen aussen in 5 Randreihen</t>
  </si>
  <si>
    <t>5 Randreihen nur gegen innen spritzen</t>
  </si>
  <si>
    <t>Luftmenge max. 20 000 m3 / h und keine Luftunterstützung gegen aussen in 5 Randreihen</t>
  </si>
  <si>
    <t>Luftmenge max. 20 000 m3 / h und 5 Randreihen nur gegen innen spritzen</t>
  </si>
  <si>
    <t xml:space="preserve">5 Randreihen mit Schlauchspritze nur gegen innen gerichtet </t>
  </si>
  <si>
    <t>5 Randreihen mit Rückennebelblaser nur gegen innen gerichtet</t>
  </si>
  <si>
    <t>Geschlossener Witterungsschutz</t>
  </si>
  <si>
    <t>Begrünung des Vorgewendes (3-4 m)</t>
  </si>
  <si>
    <t>Begrünung zwischen den Reihen (inkl. Vorgewende)</t>
  </si>
  <si>
    <t>Vollbegrünung (inkl. Pflanzstreifen und Vorgewende)</t>
  </si>
  <si>
    <t>Pflanzung</t>
  </si>
  <si>
    <t>Querterassen (auf den Terrassen kein Gefälle)</t>
  </si>
  <si>
    <t>Terrassenlagen gemäss Anhang 3 Direktzahlungsverordnung</t>
  </si>
  <si>
    <t>Flächenreduktion</t>
  </si>
  <si>
    <t>Behandlung auf weniger als 50% der Fläche (Herbizide)</t>
  </si>
  <si>
    <t xml:space="preserve">Reduktion der Drift und Abschwemmung von Pflanzenschutzmitteln: Obstbau, Strauchbeeren
</t>
  </si>
  <si>
    <t>Die Massnahmen sind im Merkblatt "Reduktion der Drift und Abschwemmung von Pflanzenschutzmitteln im Obstbau und in Strauchbeeren" beschrieben</t>
  </si>
  <si>
    <t>Horizontale Luftstromlenkung mit Höhenbegrenzung</t>
  </si>
  <si>
    <t>Luftmenge max. 30 000 m3 / h</t>
  </si>
  <si>
    <t>Luftmenge max. 30 000 m3 / h und keine Luftunterstützung gegen aussen in 5 Randreihen</t>
  </si>
  <si>
    <t>Luftmenge max. 30 000 m3 / h und 5 Randreihen nur gegen innen spritzen</t>
  </si>
  <si>
    <t xml:space="preserve">Behandlung von Einzelbäumen (Hochstamm-Streuobst) mit Rückennebelblaser oder Schlauchspritze nur gegen das Innere der Parzelle </t>
  </si>
  <si>
    <t xml:space="preserve">Reduktion der Drift und Abschwemmung von Pflanzenschutzmitteln: Weinbau
</t>
  </si>
  <si>
    <t>Die Massnahmen sind im Merkblatt "Reduktion der Drift und Abschwemmung von Pflanzenschutzmitteln im Weinbau" beschrieben</t>
  </si>
  <si>
    <t>Reduktion der Drift und Abschwemmung von Pflanzenschutzmitteln: Acker- und Gemüsebau</t>
  </si>
  <si>
    <t>Massnahmen im Acker- und Gemüsebau</t>
  </si>
  <si>
    <t>Massnahmen im Weinbau</t>
  </si>
  <si>
    <t>Massnahmen für Raumkulturen bis 2 m Höhe (Strauchbeeren und Obst-Junganlagen)</t>
  </si>
  <si>
    <t>Massnahmen für Obstkulturen und andere Raumkulturen über 2 m Höhe</t>
  </si>
  <si>
    <t xml:space="preserve">Erreicht: 90 % Driftreduktion </t>
  </si>
  <si>
    <t xml:space="preserve">10 m bewachsener Pufferstreifen zwischen Parzelle und Gewässer oder entwässerter Strasse </t>
  </si>
  <si>
    <t>6 m bewachsener Pufferstreifen zwischen Parzelle und Gewässer oder entwässerter Strasse</t>
  </si>
  <si>
    <t>20 m bewachsener Pufferstreifen zwischen Parzelle und Gewässer oder entwässerter Strasse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</si>
</sst>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theme="4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2" fillId="0" borderId="5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0" fillId="0" borderId="4" xfId="0" applyBorder="1" applyProtection="1">
      <protection hidden="1"/>
    </xf>
    <xf numFmtId="0" fontId="5" fillId="0" borderId="0" xfId="0" applyFont="1" applyFill="1" applyProtection="1">
      <protection hidden="1"/>
    </xf>
    <xf numFmtId="0" fontId="5" fillId="0" borderId="2" xfId="0" applyFont="1" applyFill="1" applyBorder="1" applyProtection="1">
      <protection hidden="1"/>
    </xf>
    <xf numFmtId="0" fontId="5" fillId="0" borderId="3" xfId="0" applyFont="1" applyFill="1" applyBorder="1" applyProtection="1">
      <protection hidden="1"/>
    </xf>
    <xf numFmtId="0" fontId="5" fillId="0" borderId="4" xfId="0" applyFont="1" applyFill="1" applyBorder="1" applyProtection="1">
      <protection hidden="1"/>
    </xf>
    <xf numFmtId="0" fontId="5" fillId="0" borderId="8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0" fontId="5" fillId="0" borderId="9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Protection="1"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5" fillId="0" borderId="6" xfId="0" applyFont="1" applyFill="1" applyBorder="1" applyProtection="1"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Protection="1">
      <protection hidden="1"/>
    </xf>
    <xf numFmtId="0" fontId="5" fillId="0" borderId="6" xfId="0" applyFont="1" applyFill="1" applyBorder="1" applyAlignment="1" applyProtection="1">
      <alignment horizontal="left"/>
      <protection hidden="1"/>
    </xf>
    <xf numFmtId="0" fontId="5" fillId="0" borderId="7" xfId="0" applyFont="1" applyFill="1" applyBorder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6" fillId="0" borderId="8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9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8" xfId="0" applyFont="1" applyFill="1" applyBorder="1" applyAlignment="1" applyProtection="1">
      <alignment wrapText="1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9" xfId="0" applyBorder="1" applyAlignment="1" applyProtection="1">
      <alignment horizontal="left" wrapText="1"/>
      <protection hidden="1"/>
    </xf>
    <xf numFmtId="0" fontId="0" fillId="0" borderId="5" xfId="0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left" wrapText="1"/>
      <protection hidden="1"/>
    </xf>
  </cellXfs>
  <cellStyles count="1">
    <cellStyle name="Standard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V55"/>
  <sheetViews>
    <sheetView showGridLines="0" showRowColHeaders="0" tabSelected="1" workbookViewId="0">
      <selection activeCell="B3" sqref="B3:G3"/>
    </sheetView>
  </sheetViews>
  <sheetFormatPr baseColWidth="10" defaultRowHeight="14.25" x14ac:dyDescent="0.2"/>
  <cols>
    <col min="1" max="1" width="11" style="1"/>
    <col min="2" max="2" width="53.875" style="1" customWidth="1"/>
    <col min="3" max="7" width="6.625" style="1" customWidth="1"/>
    <col min="8" max="8" width="11" style="1" customWidth="1"/>
    <col min="9" max="9" width="11" style="2" hidden="1" customWidth="1"/>
    <col min="10" max="11" width="11" style="1" hidden="1" customWidth="1"/>
    <col min="12" max="12" width="69.375" style="40" hidden="1" customWidth="1"/>
    <col min="13" max="13" width="68.5" style="40" hidden="1" customWidth="1"/>
    <col min="14" max="14" width="53.875" style="40" hidden="1" customWidth="1"/>
    <col min="15" max="15" width="48.875" style="40" hidden="1" customWidth="1"/>
    <col min="16" max="17" width="11" style="40" hidden="1" customWidth="1"/>
    <col min="18" max="18" width="103.75" style="40" hidden="1" customWidth="1"/>
    <col min="19" max="21" width="11" style="40" hidden="1" customWidth="1"/>
    <col min="22" max="22" width="11" style="30"/>
    <col min="23" max="16384" width="11" style="1"/>
  </cols>
  <sheetData>
    <row r="1" spans="2:20" ht="15" x14ac:dyDescent="0.25">
      <c r="B1" s="37" t="s">
        <v>116</v>
      </c>
    </row>
    <row r="3" spans="2:20" x14ac:dyDescent="0.2">
      <c r="B3" s="80" t="s">
        <v>57</v>
      </c>
      <c r="C3" s="80"/>
      <c r="D3" s="80"/>
      <c r="E3" s="80"/>
      <c r="F3" s="80"/>
      <c r="G3" s="80"/>
    </row>
    <row r="4" spans="2:20" x14ac:dyDescent="0.2">
      <c r="B4" s="81" t="s">
        <v>58</v>
      </c>
      <c r="C4" s="81"/>
      <c r="D4" s="81"/>
      <c r="E4" s="81"/>
      <c r="F4" s="81"/>
      <c r="G4" s="81"/>
      <c r="I4" s="2" t="s">
        <v>36</v>
      </c>
      <c r="J4" s="1" t="s">
        <v>37</v>
      </c>
      <c r="L4" s="41" t="s">
        <v>72</v>
      </c>
      <c r="M4" s="42"/>
      <c r="N4" s="42"/>
      <c r="O4" s="42"/>
      <c r="P4" s="42"/>
      <c r="Q4" s="42"/>
      <c r="R4" s="42"/>
      <c r="S4" s="42"/>
      <c r="T4" s="43"/>
    </row>
    <row r="5" spans="2:20" x14ac:dyDescent="0.2">
      <c r="B5" s="80" t="s">
        <v>59</v>
      </c>
      <c r="C5" s="80"/>
      <c r="D5" s="80"/>
      <c r="E5" s="80"/>
      <c r="F5" s="80"/>
      <c r="G5" s="80"/>
      <c r="I5" s="3">
        <f>IF(I6&gt;3,3,I6)</f>
        <v>0</v>
      </c>
      <c r="J5" s="3">
        <f>IF(J6&gt;4,4,J6)</f>
        <v>0</v>
      </c>
      <c r="L5" s="44" t="s">
        <v>7</v>
      </c>
      <c r="M5" s="45"/>
      <c r="N5" s="45"/>
      <c r="O5" s="46"/>
      <c r="P5" s="45"/>
      <c r="Q5" s="45"/>
      <c r="R5" s="46"/>
      <c r="S5" s="45"/>
      <c r="T5" s="47"/>
    </row>
    <row r="6" spans="2:20" x14ac:dyDescent="0.2">
      <c r="I6" s="4">
        <f>INT(I7)</f>
        <v>0</v>
      </c>
      <c r="J6" s="4">
        <f>INT(J7)</f>
        <v>0</v>
      </c>
      <c r="L6" s="44" t="s">
        <v>8</v>
      </c>
      <c r="M6" s="45" t="s">
        <v>34</v>
      </c>
      <c r="N6" s="45" t="s">
        <v>35</v>
      </c>
      <c r="O6" s="46" t="s">
        <v>9</v>
      </c>
      <c r="P6" s="45" t="s">
        <v>34</v>
      </c>
      <c r="Q6" s="45" t="s">
        <v>35</v>
      </c>
      <c r="R6" s="46" t="s">
        <v>13</v>
      </c>
      <c r="S6" s="45" t="s">
        <v>34</v>
      </c>
      <c r="T6" s="47" t="s">
        <v>35</v>
      </c>
    </row>
    <row r="7" spans="2:20" ht="15" x14ac:dyDescent="0.2">
      <c r="B7" s="5" t="s">
        <v>117</v>
      </c>
      <c r="I7" s="3">
        <f>SUM(I8:I13)</f>
        <v>0</v>
      </c>
      <c r="J7" s="3">
        <f>SUM(J8:J13)</f>
        <v>0</v>
      </c>
      <c r="L7" s="48" t="s">
        <v>0</v>
      </c>
      <c r="M7" s="45">
        <v>0.5</v>
      </c>
      <c r="N7" s="45">
        <v>0</v>
      </c>
      <c r="O7" s="46" t="s">
        <v>10</v>
      </c>
      <c r="P7" s="45">
        <v>0.5</v>
      </c>
      <c r="Q7" s="45">
        <v>0</v>
      </c>
      <c r="R7" s="46" t="s">
        <v>14</v>
      </c>
      <c r="S7" s="45">
        <v>1</v>
      </c>
      <c r="T7" s="47">
        <v>0</v>
      </c>
    </row>
    <row r="8" spans="2:20" ht="15" x14ac:dyDescent="0.2">
      <c r="B8" s="91" t="s">
        <v>16</v>
      </c>
      <c r="C8" s="91"/>
      <c r="D8" s="91"/>
      <c r="E8" s="91"/>
      <c r="F8" s="91"/>
      <c r="G8" s="91"/>
      <c r="I8" s="6">
        <f>IF(B8=0," ",VLOOKUP(B8,$L$7:$N$14,2,FALSE))</f>
        <v>0</v>
      </c>
      <c r="J8" s="7">
        <f>IF(B8=0," ",VLOOKUP(B8,$L$7:$N$14,3,FALSE))</f>
        <v>0</v>
      </c>
      <c r="L8" s="48" t="s">
        <v>1</v>
      </c>
      <c r="M8" s="45">
        <v>1</v>
      </c>
      <c r="N8" s="45">
        <v>0</v>
      </c>
      <c r="O8" s="46" t="s">
        <v>11</v>
      </c>
      <c r="P8" s="45">
        <v>1</v>
      </c>
      <c r="Q8" s="45">
        <v>0</v>
      </c>
      <c r="R8" s="46" t="s">
        <v>15</v>
      </c>
      <c r="S8" s="45">
        <v>1</v>
      </c>
      <c r="T8" s="47">
        <v>0</v>
      </c>
    </row>
    <row r="9" spans="2:20" ht="15" x14ac:dyDescent="0.2">
      <c r="B9" s="91" t="s">
        <v>16</v>
      </c>
      <c r="C9" s="91"/>
      <c r="D9" s="91"/>
      <c r="E9" s="91"/>
      <c r="F9" s="91"/>
      <c r="G9" s="91"/>
      <c r="I9" s="8">
        <f>IF(B9=0," ",VLOOKUP(B9,$O$7:$Q$11,2,FALSE))</f>
        <v>0</v>
      </c>
      <c r="J9" s="8">
        <f>IF(B9=0," ",VLOOKUP(B9,$O$7:$Q$11,3,FALSE))</f>
        <v>0</v>
      </c>
      <c r="L9" s="48" t="s">
        <v>2</v>
      </c>
      <c r="M9" s="45">
        <v>2</v>
      </c>
      <c r="N9" s="45">
        <v>0</v>
      </c>
      <c r="O9" s="46" t="s">
        <v>12</v>
      </c>
      <c r="P9" s="45">
        <v>1.5</v>
      </c>
      <c r="Q9" s="45">
        <v>1</v>
      </c>
      <c r="R9" s="46" t="s">
        <v>16</v>
      </c>
      <c r="S9" s="45">
        <v>0</v>
      </c>
      <c r="T9" s="47">
        <v>0</v>
      </c>
    </row>
    <row r="10" spans="2:20" ht="30" customHeight="1" x14ac:dyDescent="0.2">
      <c r="B10" s="91" t="s">
        <v>16</v>
      </c>
      <c r="C10" s="91"/>
      <c r="D10" s="91"/>
      <c r="E10" s="91"/>
      <c r="F10" s="91"/>
      <c r="G10" s="91"/>
      <c r="I10" s="6">
        <f>IF(B10=0," ",VLOOKUP(B10,$R$6:$T$9,2,FALSE))</f>
        <v>0</v>
      </c>
      <c r="J10" s="7">
        <f>IF(B10=0," ",VLOOKUP(B10,$R$6:$T$9,3,FALSE))</f>
        <v>0</v>
      </c>
      <c r="L10" s="48" t="s">
        <v>3</v>
      </c>
      <c r="M10" s="45">
        <v>0.5</v>
      </c>
      <c r="N10" s="45">
        <v>0</v>
      </c>
      <c r="O10" s="46" t="s">
        <v>33</v>
      </c>
      <c r="P10" s="45">
        <v>0</v>
      </c>
      <c r="Q10" s="45">
        <v>1</v>
      </c>
      <c r="R10" s="46"/>
      <c r="S10" s="45"/>
      <c r="T10" s="47"/>
    </row>
    <row r="11" spans="2:20" ht="15" x14ac:dyDescent="0.2">
      <c r="B11" s="92" t="s">
        <v>16</v>
      </c>
      <c r="C11" s="92"/>
      <c r="D11" s="92"/>
      <c r="E11" s="92"/>
      <c r="F11" s="92"/>
      <c r="G11" s="92"/>
      <c r="I11" s="7">
        <f>IF(B11=0," ",VLOOKUP(B11,$L$21:$N$24,2,FALSE))</f>
        <v>0</v>
      </c>
      <c r="J11" s="6">
        <f>IF(B11=0," ",VLOOKUP(B11,$L$21:$N$24,3,FALSE))</f>
        <v>0</v>
      </c>
      <c r="L11" s="48" t="s">
        <v>4</v>
      </c>
      <c r="M11" s="45">
        <v>1</v>
      </c>
      <c r="N11" s="45">
        <v>0</v>
      </c>
      <c r="O11" s="46" t="s">
        <v>16</v>
      </c>
      <c r="P11" s="45">
        <v>0</v>
      </c>
      <c r="Q11" s="45">
        <v>0</v>
      </c>
      <c r="R11" s="46"/>
      <c r="S11" s="45"/>
      <c r="T11" s="47"/>
    </row>
    <row r="12" spans="2:20" ht="15" x14ac:dyDescent="0.2">
      <c r="B12" s="93" t="s">
        <v>16</v>
      </c>
      <c r="C12" s="93"/>
      <c r="D12" s="93"/>
      <c r="E12" s="93"/>
      <c r="F12" s="93"/>
      <c r="G12" s="93"/>
      <c r="I12" s="7">
        <f>IF(B12=0," ",VLOOKUP(B12,$O$21:$Q$24,2,FALSE))</f>
        <v>0</v>
      </c>
      <c r="J12" s="6">
        <f>IF(B12=0," ",VLOOKUP(B12,$O$21:$Q$24,3,FALSE))</f>
        <v>0</v>
      </c>
      <c r="L12" s="48" t="s">
        <v>5</v>
      </c>
      <c r="M12" s="45">
        <v>2</v>
      </c>
      <c r="N12" s="45">
        <v>0</v>
      </c>
      <c r="O12" s="46"/>
      <c r="P12" s="45"/>
      <c r="Q12" s="45"/>
      <c r="R12" s="46"/>
      <c r="S12" s="45"/>
      <c r="T12" s="47"/>
    </row>
    <row r="13" spans="2:20" ht="15" x14ac:dyDescent="0.2">
      <c r="B13" s="92" t="s">
        <v>16</v>
      </c>
      <c r="C13" s="92"/>
      <c r="D13" s="92"/>
      <c r="E13" s="92"/>
      <c r="F13" s="92"/>
      <c r="G13" s="92"/>
      <c r="I13" s="7">
        <f>IF(B13=0," ",VLOOKUP(B13,$R$21:$T$25,2,FALSE))</f>
        <v>0</v>
      </c>
      <c r="J13" s="6">
        <f>IF(B13=0," ",VLOOKUP(B13,$R$21:$T$25,3,FALSE))</f>
        <v>0</v>
      </c>
      <c r="L13" s="48" t="s">
        <v>6</v>
      </c>
      <c r="M13" s="45">
        <v>3</v>
      </c>
      <c r="N13" s="45">
        <v>0</v>
      </c>
      <c r="O13" s="46"/>
      <c r="P13" s="45"/>
      <c r="Q13" s="45"/>
      <c r="R13" s="46"/>
      <c r="S13" s="45"/>
      <c r="T13" s="47"/>
    </row>
    <row r="14" spans="2:20" x14ac:dyDescent="0.2">
      <c r="B14" s="38"/>
      <c r="C14" s="29"/>
      <c r="D14" s="29"/>
      <c r="E14" s="29"/>
      <c r="F14" s="29"/>
      <c r="G14" s="39"/>
      <c r="L14" s="44" t="s">
        <v>16</v>
      </c>
      <c r="M14" s="45">
        <v>0</v>
      </c>
      <c r="N14" s="45">
        <v>0</v>
      </c>
      <c r="O14" s="46"/>
      <c r="P14" s="45"/>
      <c r="Q14" s="45"/>
      <c r="R14" s="46"/>
      <c r="S14" s="45"/>
      <c r="T14" s="47"/>
    </row>
    <row r="15" spans="2:20" x14ac:dyDescent="0.2">
      <c r="B15" s="85" t="s">
        <v>70</v>
      </c>
      <c r="C15" s="86"/>
      <c r="D15" s="86"/>
      <c r="E15" s="86"/>
      <c r="F15" s="86"/>
      <c r="G15" s="87"/>
      <c r="L15" s="44"/>
      <c r="M15" s="45"/>
      <c r="N15" s="45"/>
      <c r="O15" s="46"/>
      <c r="P15" s="45"/>
      <c r="Q15" s="45"/>
      <c r="R15" s="46"/>
      <c r="S15" s="45"/>
      <c r="T15" s="47"/>
    </row>
    <row r="16" spans="2:20" x14ac:dyDescent="0.2">
      <c r="B16" s="88"/>
      <c r="C16" s="89"/>
      <c r="D16" s="89"/>
      <c r="E16" s="89"/>
      <c r="F16" s="89"/>
      <c r="G16" s="90"/>
      <c r="L16" s="44"/>
      <c r="M16" s="45"/>
      <c r="N16" s="45"/>
      <c r="O16" s="46"/>
      <c r="P16" s="45"/>
      <c r="Q16" s="45"/>
      <c r="R16" s="46"/>
      <c r="S16" s="45"/>
      <c r="T16" s="47"/>
    </row>
    <row r="17" spans="2:20" x14ac:dyDescent="0.2">
      <c r="L17" s="44"/>
      <c r="M17" s="45"/>
      <c r="N17" s="45"/>
      <c r="O17" s="46"/>
      <c r="P17" s="45"/>
      <c r="Q17" s="45"/>
      <c r="R17" s="46"/>
      <c r="S17" s="45"/>
      <c r="T17" s="47"/>
    </row>
    <row r="18" spans="2:20" ht="15" x14ac:dyDescent="0.2">
      <c r="B18" s="9" t="s">
        <v>60</v>
      </c>
      <c r="C18" s="10" t="s">
        <v>19</v>
      </c>
      <c r="D18" s="10" t="s">
        <v>20</v>
      </c>
      <c r="E18" s="10" t="s">
        <v>21</v>
      </c>
      <c r="F18" s="10" t="s">
        <v>22</v>
      </c>
      <c r="G18" s="11" t="s">
        <v>23</v>
      </c>
      <c r="L18" s="44"/>
      <c r="M18" s="45"/>
      <c r="N18" s="45"/>
      <c r="O18" s="46"/>
      <c r="P18" s="45"/>
      <c r="Q18" s="45"/>
      <c r="R18" s="46"/>
      <c r="S18" s="45"/>
      <c r="T18" s="47"/>
    </row>
    <row r="19" spans="2:20" x14ac:dyDescent="0.2">
      <c r="B19" s="12" t="str">
        <f>VLOOKUP(I5,L30:M33,2,FALSE)</f>
        <v xml:space="preserve">Erreicht: 0 % Driftreduktion </v>
      </c>
      <c r="C19" s="13"/>
      <c r="D19" s="13"/>
      <c r="E19" s="13"/>
      <c r="F19" s="13"/>
      <c r="G19" s="14"/>
      <c r="L19" s="44"/>
      <c r="M19" s="45"/>
      <c r="N19" s="45"/>
      <c r="O19" s="46"/>
      <c r="P19" s="45"/>
      <c r="Q19" s="45"/>
      <c r="R19" s="46"/>
      <c r="S19" s="45"/>
      <c r="T19" s="47"/>
    </row>
    <row r="20" spans="2:20" ht="15" x14ac:dyDescent="0.2">
      <c r="B20" s="15" t="s">
        <v>69</v>
      </c>
      <c r="C20" s="16" t="str">
        <f>VLOOKUP($I$5,$L$30:$R$33,3,FALSE)</f>
        <v>6 m</v>
      </c>
      <c r="D20" s="16" t="str">
        <f>VLOOKUP($I$5,$L$30:$R$33,4,FALSE)</f>
        <v>6 m</v>
      </c>
      <c r="E20" s="16" t="str">
        <f>VLOOKUP($I$5,$L$30:$R$33,5,FALSE)</f>
        <v>20 m</v>
      </c>
      <c r="F20" s="16" t="str">
        <f>VLOOKUP($I$5,$L$30:$R$33,6,FALSE)</f>
        <v>50 m</v>
      </c>
      <c r="G20" s="17" t="str">
        <f>VLOOKUP($I$5,$L$30:$R$33,7,FALSE)</f>
        <v>100 m</v>
      </c>
      <c r="L20" s="44" t="s">
        <v>30</v>
      </c>
      <c r="M20" s="45"/>
      <c r="N20" s="45"/>
      <c r="O20" s="46" t="s">
        <v>31</v>
      </c>
      <c r="P20" s="45">
        <v>0</v>
      </c>
      <c r="Q20" s="45">
        <v>1</v>
      </c>
      <c r="R20" s="46" t="s">
        <v>32</v>
      </c>
      <c r="S20" s="45" t="s">
        <v>34</v>
      </c>
      <c r="T20" s="47" t="s">
        <v>35</v>
      </c>
    </row>
    <row r="21" spans="2:20" x14ac:dyDescent="0.2">
      <c r="C21" s="2"/>
      <c r="D21" s="2"/>
      <c r="E21" s="2"/>
      <c r="F21" s="2"/>
      <c r="G21" s="2"/>
      <c r="I21" s="1"/>
      <c r="L21" s="44" t="s">
        <v>123</v>
      </c>
      <c r="M21" s="45">
        <v>0</v>
      </c>
      <c r="N21" s="45">
        <v>1</v>
      </c>
      <c r="O21" s="46" t="s">
        <v>24</v>
      </c>
      <c r="P21" s="45">
        <v>0</v>
      </c>
      <c r="Q21" s="45">
        <v>1</v>
      </c>
      <c r="R21" s="46" t="s">
        <v>27</v>
      </c>
      <c r="S21" s="45">
        <v>0</v>
      </c>
      <c r="T21" s="47">
        <v>1</v>
      </c>
    </row>
    <row r="22" spans="2:20" ht="30" x14ac:dyDescent="0.2">
      <c r="B22" s="18" t="s">
        <v>68</v>
      </c>
      <c r="C22" s="10" t="s">
        <v>19</v>
      </c>
      <c r="D22" s="10" t="s">
        <v>20</v>
      </c>
      <c r="E22" s="10" t="s">
        <v>21</v>
      </c>
      <c r="F22" s="10" t="s">
        <v>22</v>
      </c>
      <c r="G22" s="11" t="s">
        <v>23</v>
      </c>
      <c r="I22" s="1"/>
      <c r="L22" s="44" t="s">
        <v>122</v>
      </c>
      <c r="M22" s="45">
        <v>0</v>
      </c>
      <c r="N22" s="45">
        <v>2</v>
      </c>
      <c r="O22" s="46" t="s">
        <v>25</v>
      </c>
      <c r="P22" s="45">
        <v>0</v>
      </c>
      <c r="Q22" s="45">
        <v>1</v>
      </c>
      <c r="R22" s="46" t="s">
        <v>28</v>
      </c>
      <c r="S22" s="45">
        <v>0</v>
      </c>
      <c r="T22" s="47">
        <v>1</v>
      </c>
    </row>
    <row r="23" spans="2:20" ht="15.75" customHeight="1" x14ac:dyDescent="0.2">
      <c r="B23" s="12" t="str">
        <f>VLOOKUP(I5,L38:M41,2,FALSE)</f>
        <v xml:space="preserve">Erreicht: 0 % Driftreduktion </v>
      </c>
      <c r="C23" s="13"/>
      <c r="D23" s="13"/>
      <c r="E23" s="13"/>
      <c r="F23" s="13"/>
      <c r="G23" s="14"/>
      <c r="I23" s="1"/>
      <c r="L23" s="44" t="s">
        <v>124</v>
      </c>
      <c r="M23" s="45">
        <v>0</v>
      </c>
      <c r="N23" s="45">
        <v>3</v>
      </c>
      <c r="O23" s="46" t="s">
        <v>26</v>
      </c>
      <c r="P23" s="45">
        <v>0</v>
      </c>
      <c r="Q23" s="45">
        <v>1</v>
      </c>
      <c r="R23" s="46" t="s">
        <v>29</v>
      </c>
      <c r="S23" s="45">
        <v>0</v>
      </c>
      <c r="T23" s="47">
        <v>1</v>
      </c>
    </row>
    <row r="24" spans="2:20" ht="30" x14ac:dyDescent="0.2">
      <c r="B24" s="19" t="s">
        <v>67</v>
      </c>
      <c r="C24" s="16" t="str">
        <f>VLOOKUP($I$5,$L$38:$R$41,3,FALSE)</f>
        <v>3 m</v>
      </c>
      <c r="D24" s="16" t="str">
        <f>VLOOKUP($I$5,$L$38:$R$41,4,FALSE)</f>
        <v>6 m</v>
      </c>
      <c r="E24" s="16" t="str">
        <f>VLOOKUP($I$5,$L$38:$R$41,5,FALSE)</f>
        <v>20 m</v>
      </c>
      <c r="F24" s="16" t="str">
        <f>VLOOKUP($I$5,$L$38:$R$41,6,FALSE)</f>
        <v>50 m</v>
      </c>
      <c r="G24" s="17" t="str">
        <f>VLOOKUP($I$5,$L$38:$R$41,7,FALSE)</f>
        <v>100 m</v>
      </c>
      <c r="I24" s="1"/>
      <c r="L24" s="44" t="s">
        <v>16</v>
      </c>
      <c r="M24" s="45">
        <v>0</v>
      </c>
      <c r="N24" s="45">
        <v>0</v>
      </c>
      <c r="O24" s="46" t="s">
        <v>16</v>
      </c>
      <c r="P24" s="45">
        <v>0</v>
      </c>
      <c r="Q24" s="45">
        <v>0</v>
      </c>
      <c r="R24" s="46" t="s">
        <v>99</v>
      </c>
      <c r="S24" s="45">
        <v>0</v>
      </c>
      <c r="T24" s="47">
        <v>1</v>
      </c>
    </row>
    <row r="25" spans="2:20" ht="15" x14ac:dyDescent="0.2">
      <c r="B25" s="26"/>
      <c r="C25" s="27"/>
      <c r="D25" s="27"/>
      <c r="E25" s="27"/>
      <c r="F25" s="27"/>
      <c r="G25" s="27"/>
      <c r="I25" s="1"/>
      <c r="L25" s="49"/>
      <c r="M25" s="50"/>
      <c r="N25" s="50"/>
      <c r="O25" s="51"/>
      <c r="P25" s="50"/>
      <c r="Q25" s="50"/>
      <c r="R25" s="51" t="s">
        <v>16</v>
      </c>
      <c r="S25" s="50">
        <v>0</v>
      </c>
      <c r="T25" s="52">
        <v>0</v>
      </c>
    </row>
    <row r="26" spans="2:20" ht="15" x14ac:dyDescent="0.2">
      <c r="B26" s="9" t="s">
        <v>61</v>
      </c>
      <c r="C26" s="10"/>
      <c r="D26" s="10"/>
      <c r="E26" s="10"/>
      <c r="F26" s="10"/>
      <c r="G26" s="11"/>
    </row>
    <row r="27" spans="2:20" x14ac:dyDescent="0.2">
      <c r="B27" s="28" t="str">
        <f>VLOOKUP($J$5,$L$44:$M$48,2,FALSE)</f>
        <v>Mit den Massnahmen erreicht: 0 Punkte</v>
      </c>
      <c r="C27" s="13"/>
      <c r="D27" s="13"/>
      <c r="E27" s="13"/>
      <c r="F27" s="13"/>
      <c r="G27" s="14"/>
    </row>
    <row r="28" spans="2:20" ht="15" x14ac:dyDescent="0.2">
      <c r="B28" s="20" t="s">
        <v>55</v>
      </c>
      <c r="C28" s="16">
        <f>J5</f>
        <v>0</v>
      </c>
      <c r="D28" s="21" t="s">
        <v>56</v>
      </c>
      <c r="E28" s="22"/>
      <c r="F28" s="22"/>
      <c r="G28" s="23"/>
      <c r="L28" s="41" t="s">
        <v>73</v>
      </c>
      <c r="M28" s="42"/>
      <c r="N28" s="42"/>
      <c r="O28" s="42"/>
      <c r="P28" s="42"/>
      <c r="Q28" s="42"/>
      <c r="R28" s="43"/>
    </row>
    <row r="29" spans="2:20" ht="15" x14ac:dyDescent="0.2">
      <c r="B29" s="24"/>
      <c r="C29" s="25"/>
      <c r="D29" s="25"/>
      <c r="E29" s="25"/>
      <c r="F29" s="25"/>
      <c r="G29" s="25"/>
      <c r="L29" s="53" t="s">
        <v>43</v>
      </c>
      <c r="M29" s="54"/>
      <c r="N29" s="55" t="s">
        <v>19</v>
      </c>
      <c r="O29" s="55" t="s">
        <v>20</v>
      </c>
      <c r="P29" s="55" t="s">
        <v>21</v>
      </c>
      <c r="Q29" s="55" t="s">
        <v>22</v>
      </c>
      <c r="R29" s="56" t="s">
        <v>23</v>
      </c>
    </row>
    <row r="30" spans="2:20" ht="15" customHeight="1" x14ac:dyDescent="0.2">
      <c r="B30" s="9" t="s">
        <v>51</v>
      </c>
      <c r="C30" s="10"/>
      <c r="D30" s="10"/>
      <c r="E30" s="10"/>
      <c r="F30" s="10"/>
      <c r="G30" s="11"/>
      <c r="L30" s="57">
        <v>0</v>
      </c>
      <c r="M30" s="58" t="s">
        <v>42</v>
      </c>
      <c r="N30" s="57" t="s">
        <v>20</v>
      </c>
      <c r="O30" s="57" t="s">
        <v>20</v>
      </c>
      <c r="P30" s="57" t="s">
        <v>21</v>
      </c>
      <c r="Q30" s="57" t="s">
        <v>22</v>
      </c>
      <c r="R30" s="57" t="s">
        <v>23</v>
      </c>
    </row>
    <row r="31" spans="2:20" x14ac:dyDescent="0.2">
      <c r="B31" s="28" t="str">
        <f>VLOOKUP($J$5,$L$44:$M$48,2,FALSE)</f>
        <v>Mit den Massnahmen erreicht: 0 Punkte</v>
      </c>
      <c r="C31" s="13"/>
      <c r="D31" s="13"/>
      <c r="E31" s="13"/>
      <c r="F31" s="13"/>
      <c r="G31" s="14"/>
      <c r="L31" s="57">
        <v>1</v>
      </c>
      <c r="M31" s="58" t="s">
        <v>39</v>
      </c>
      <c r="N31" s="57" t="s">
        <v>20</v>
      </c>
      <c r="O31" s="57" t="s">
        <v>20</v>
      </c>
      <c r="P31" s="57" t="s">
        <v>20</v>
      </c>
      <c r="Q31" s="59" t="s">
        <v>17</v>
      </c>
      <c r="R31" s="59" t="s">
        <v>18</v>
      </c>
    </row>
    <row r="32" spans="2:20" ht="15" x14ac:dyDescent="0.2">
      <c r="B32" s="82" t="str">
        <f>VLOOKUP($J$5,$L$51:$M$55,2,FALSE)</f>
        <v>Es dürfen keine PSM eingesetzt werden</v>
      </c>
      <c r="C32" s="83"/>
      <c r="D32" s="83"/>
      <c r="E32" s="83"/>
      <c r="F32" s="83"/>
      <c r="G32" s="84"/>
      <c r="L32" s="57">
        <v>2</v>
      </c>
      <c r="M32" s="58" t="s">
        <v>121</v>
      </c>
      <c r="N32" s="57" t="s">
        <v>20</v>
      </c>
      <c r="O32" s="57" t="s">
        <v>20</v>
      </c>
      <c r="P32" s="57" t="s">
        <v>20</v>
      </c>
      <c r="Q32" s="57" t="s">
        <v>20</v>
      </c>
      <c r="R32" s="59" t="s">
        <v>17</v>
      </c>
    </row>
    <row r="33" spans="12:18" x14ac:dyDescent="0.2">
      <c r="L33" s="57">
        <v>3</v>
      </c>
      <c r="M33" s="58" t="s">
        <v>40</v>
      </c>
      <c r="N33" s="57" t="s">
        <v>20</v>
      </c>
      <c r="O33" s="57" t="s">
        <v>20</v>
      </c>
      <c r="P33" s="57" t="s">
        <v>20</v>
      </c>
      <c r="Q33" s="57" t="s">
        <v>20</v>
      </c>
      <c r="R33" s="57" t="s">
        <v>20</v>
      </c>
    </row>
    <row r="34" spans="12:18" x14ac:dyDescent="0.2">
      <c r="L34" s="60"/>
      <c r="M34" s="54" t="s">
        <v>38</v>
      </c>
      <c r="N34" s="45"/>
      <c r="O34" s="46"/>
      <c r="P34" s="46"/>
      <c r="Q34" s="46"/>
      <c r="R34" s="61"/>
    </row>
    <row r="35" spans="12:18" x14ac:dyDescent="0.2">
      <c r="L35" s="60"/>
      <c r="M35" s="54"/>
      <c r="N35" s="45"/>
      <c r="O35" s="46"/>
      <c r="P35" s="46"/>
      <c r="Q35" s="46"/>
      <c r="R35" s="61"/>
    </row>
    <row r="36" spans="12:18" x14ac:dyDescent="0.2">
      <c r="L36" s="60"/>
      <c r="M36" s="54"/>
      <c r="N36" s="45"/>
      <c r="O36" s="46"/>
      <c r="P36" s="46"/>
      <c r="Q36" s="46"/>
      <c r="R36" s="61"/>
    </row>
    <row r="37" spans="12:18" x14ac:dyDescent="0.2">
      <c r="L37" s="53" t="s">
        <v>44</v>
      </c>
      <c r="M37" s="54"/>
      <c r="N37" s="45"/>
      <c r="O37" s="46"/>
      <c r="P37" s="46"/>
      <c r="Q37" s="46"/>
      <c r="R37" s="61"/>
    </row>
    <row r="38" spans="12:18" x14ac:dyDescent="0.2">
      <c r="L38" s="57">
        <v>0</v>
      </c>
      <c r="M38" s="58" t="s">
        <v>42</v>
      </c>
      <c r="N38" s="57" t="s">
        <v>19</v>
      </c>
      <c r="O38" s="57" t="s">
        <v>20</v>
      </c>
      <c r="P38" s="57" t="s">
        <v>21</v>
      </c>
      <c r="Q38" s="57" t="s">
        <v>22</v>
      </c>
      <c r="R38" s="57" t="s">
        <v>23</v>
      </c>
    </row>
    <row r="39" spans="12:18" x14ac:dyDescent="0.2">
      <c r="L39" s="57">
        <v>1</v>
      </c>
      <c r="M39" s="58" t="s">
        <v>39</v>
      </c>
      <c r="N39" s="57" t="s">
        <v>45</v>
      </c>
      <c r="O39" s="57" t="s">
        <v>19</v>
      </c>
      <c r="P39" s="57" t="s">
        <v>20</v>
      </c>
      <c r="Q39" s="59" t="s">
        <v>21</v>
      </c>
      <c r="R39" s="59" t="s">
        <v>22</v>
      </c>
    </row>
    <row r="40" spans="12:18" x14ac:dyDescent="0.2">
      <c r="L40" s="57">
        <v>2</v>
      </c>
      <c r="M40" s="58" t="s">
        <v>121</v>
      </c>
      <c r="N40" s="57" t="s">
        <v>45</v>
      </c>
      <c r="O40" s="57" t="s">
        <v>45</v>
      </c>
      <c r="P40" s="57" t="s">
        <v>19</v>
      </c>
      <c r="Q40" s="57" t="s">
        <v>20</v>
      </c>
      <c r="R40" s="59" t="s">
        <v>21</v>
      </c>
    </row>
    <row r="41" spans="12:18" x14ac:dyDescent="0.2">
      <c r="L41" s="57">
        <v>3</v>
      </c>
      <c r="M41" s="58" t="s">
        <v>40</v>
      </c>
      <c r="N41" s="57" t="s">
        <v>45</v>
      </c>
      <c r="O41" s="57" t="s">
        <v>45</v>
      </c>
      <c r="P41" s="57" t="s">
        <v>45</v>
      </c>
      <c r="Q41" s="57" t="s">
        <v>19</v>
      </c>
      <c r="R41" s="57" t="s">
        <v>20</v>
      </c>
    </row>
    <row r="42" spans="12:18" x14ac:dyDescent="0.2">
      <c r="L42" s="60"/>
      <c r="M42" s="54"/>
      <c r="N42" s="54"/>
      <c r="O42" s="46"/>
      <c r="P42" s="46"/>
      <c r="Q42" s="46"/>
      <c r="R42" s="61"/>
    </row>
    <row r="43" spans="12:18" x14ac:dyDescent="0.2">
      <c r="L43" s="53" t="s">
        <v>52</v>
      </c>
      <c r="M43" s="54"/>
      <c r="N43" s="54"/>
      <c r="O43" s="46"/>
      <c r="P43" s="46"/>
      <c r="Q43" s="46"/>
      <c r="R43" s="61"/>
    </row>
    <row r="44" spans="12:18" x14ac:dyDescent="0.2">
      <c r="L44" s="57">
        <v>0</v>
      </c>
      <c r="M44" s="58" t="s">
        <v>62</v>
      </c>
      <c r="N44" s="58" t="s">
        <v>46</v>
      </c>
      <c r="O44" s="46"/>
      <c r="P44" s="46"/>
      <c r="Q44" s="46"/>
      <c r="R44" s="61"/>
    </row>
    <row r="45" spans="12:18" x14ac:dyDescent="0.2">
      <c r="L45" s="57">
        <v>1</v>
      </c>
      <c r="M45" s="58" t="s">
        <v>63</v>
      </c>
      <c r="N45" s="58" t="s">
        <v>47</v>
      </c>
      <c r="O45" s="46"/>
      <c r="P45" s="46"/>
      <c r="Q45" s="46"/>
      <c r="R45" s="61"/>
    </row>
    <row r="46" spans="12:18" x14ac:dyDescent="0.2">
      <c r="L46" s="57">
        <v>2</v>
      </c>
      <c r="M46" s="58" t="s">
        <v>64</v>
      </c>
      <c r="N46" s="58" t="s">
        <v>48</v>
      </c>
      <c r="O46" s="46"/>
      <c r="P46" s="46"/>
      <c r="Q46" s="46"/>
      <c r="R46" s="61"/>
    </row>
    <row r="47" spans="12:18" x14ac:dyDescent="0.2">
      <c r="L47" s="57">
        <v>3</v>
      </c>
      <c r="M47" s="58" t="s">
        <v>66</v>
      </c>
      <c r="N47" s="58" t="s">
        <v>49</v>
      </c>
      <c r="O47" s="46"/>
      <c r="P47" s="46"/>
      <c r="Q47" s="46"/>
      <c r="R47" s="61"/>
    </row>
    <row r="48" spans="12:18" x14ac:dyDescent="0.2">
      <c r="L48" s="57">
        <v>4</v>
      </c>
      <c r="M48" s="58" t="s">
        <v>65</v>
      </c>
      <c r="N48" s="58" t="s">
        <v>50</v>
      </c>
      <c r="O48" s="46"/>
      <c r="P48" s="46"/>
      <c r="Q48" s="46"/>
      <c r="R48" s="61"/>
    </row>
    <row r="49" spans="12:18" x14ac:dyDescent="0.2">
      <c r="L49" s="60"/>
      <c r="M49" s="54"/>
      <c r="N49" s="54"/>
      <c r="O49" s="46"/>
      <c r="P49" s="46"/>
      <c r="Q49" s="46"/>
      <c r="R49" s="61"/>
    </row>
    <row r="50" spans="12:18" x14ac:dyDescent="0.2">
      <c r="L50" s="53" t="s">
        <v>53</v>
      </c>
      <c r="M50" s="54"/>
      <c r="N50" s="54"/>
      <c r="O50" s="46"/>
      <c r="P50" s="46"/>
      <c r="Q50" s="46"/>
      <c r="R50" s="61"/>
    </row>
    <row r="51" spans="12:18" x14ac:dyDescent="0.2">
      <c r="L51" s="57">
        <v>0</v>
      </c>
      <c r="M51" s="58" t="s">
        <v>54</v>
      </c>
      <c r="N51" s="54"/>
      <c r="O51" s="46"/>
      <c r="P51" s="46"/>
      <c r="Q51" s="46"/>
      <c r="R51" s="61"/>
    </row>
    <row r="52" spans="12:18" x14ac:dyDescent="0.2">
      <c r="L52" s="57">
        <v>1</v>
      </c>
      <c r="M52" s="58" t="s">
        <v>71</v>
      </c>
      <c r="N52" s="54"/>
      <c r="O52" s="46"/>
      <c r="P52" s="46"/>
      <c r="Q52" s="46"/>
      <c r="R52" s="61"/>
    </row>
    <row r="53" spans="12:18" x14ac:dyDescent="0.2">
      <c r="L53" s="57">
        <v>2</v>
      </c>
      <c r="M53" s="58" t="s">
        <v>71</v>
      </c>
      <c r="N53" s="54"/>
      <c r="O53" s="46"/>
      <c r="P53" s="46"/>
      <c r="Q53" s="46"/>
      <c r="R53" s="61"/>
    </row>
    <row r="54" spans="12:18" x14ac:dyDescent="0.2">
      <c r="L54" s="57">
        <v>3</v>
      </c>
      <c r="M54" s="58" t="s">
        <v>71</v>
      </c>
      <c r="N54" s="54"/>
      <c r="O54" s="46"/>
      <c r="P54" s="46"/>
      <c r="Q54" s="46"/>
      <c r="R54" s="61"/>
    </row>
    <row r="55" spans="12:18" x14ac:dyDescent="0.2">
      <c r="L55" s="57">
        <v>4</v>
      </c>
      <c r="M55" s="58" t="s">
        <v>71</v>
      </c>
      <c r="N55" s="62"/>
      <c r="O55" s="51"/>
      <c r="P55" s="51"/>
      <c r="Q55" s="51"/>
      <c r="R55" s="63"/>
    </row>
  </sheetData>
  <sheetProtection algorithmName="SHA-512" hashValue="Rp+hhiXLXA3K+6ksB+A+QrQZwsD2NdjYKES/waoMvmj1+awbAhb/J7HzVrVQsWNEuk0Kcsu9psOsTV+oxQLhMA==" saltValue="tHs3ivzTubMmLQK4lJAJow==" spinCount="100000" sheet="1" selectLockedCells="1"/>
  <mergeCells count="11">
    <mergeCell ref="B3:G3"/>
    <mergeCell ref="B4:G4"/>
    <mergeCell ref="B5:G5"/>
    <mergeCell ref="B32:G32"/>
    <mergeCell ref="B15:G16"/>
    <mergeCell ref="B8:G8"/>
    <mergeCell ref="B9:G9"/>
    <mergeCell ref="B10:G10"/>
    <mergeCell ref="B11:G11"/>
    <mergeCell ref="B12:G12"/>
    <mergeCell ref="B13:G13"/>
  </mergeCells>
  <conditionalFormatting sqref="C29">
    <cfRule type="cellIs" dxfId="3" priority="1" operator="equal">
      <formula>$D$18</formula>
    </cfRule>
    <cfRule type="cellIs" priority="2" operator="equal">
      <formula>"6 m"</formula>
    </cfRule>
  </conditionalFormatting>
  <dataValidations count="6">
    <dataValidation type="list" allowBlank="1" showInputMessage="1" showErrorMessage="1" sqref="B12" xr:uid="{00000000-0002-0000-0000-000000000000}">
      <formula1>$O$21:$O$24</formula1>
    </dataValidation>
    <dataValidation type="list" allowBlank="1" showInputMessage="1" showErrorMessage="1" sqref="B9" xr:uid="{00000000-0002-0000-0000-000001000000}">
      <formula1>$O$7:$O$11</formula1>
    </dataValidation>
    <dataValidation type="list" allowBlank="1" showInputMessage="1" showErrorMessage="1" sqref="B13" xr:uid="{00000000-0002-0000-0000-000002000000}">
      <formula1>$R$21:$R$25</formula1>
    </dataValidation>
    <dataValidation type="list" allowBlank="1" showInputMessage="1" showErrorMessage="1" sqref="B11" xr:uid="{00000000-0002-0000-0000-000003000000}">
      <formula1>$L$21:$L$24</formula1>
    </dataValidation>
    <dataValidation type="list" allowBlank="1" showInputMessage="1" showErrorMessage="1" sqref="B10" xr:uid="{00000000-0002-0000-0000-000004000000}">
      <formula1>$R$7:$R$9</formula1>
    </dataValidation>
    <dataValidation type="list" allowBlank="1" showInputMessage="1" showErrorMessage="1" sqref="B8" xr:uid="{00000000-0002-0000-0000-000005000000}">
      <formula1>$L$7:$L$14</formula1>
    </dataValidation>
  </dataValidations>
  <pageMargins left="0.31496062992125984" right="0.31496062992125984" top="0.78740157480314965" bottom="0.78740157480314965" header="0.31496062992125984" footer="0.31496062992125984"/>
  <pageSetup paperSize="9" orientation="portrait" r:id="rId1"/>
  <headerFooter>
    <oddHeader>&amp;L&amp;"Arial,Fett"&amp;12Reduktion der Drift und Abschwemmung von Pflanzenschutzmitteln im Acker- und Gemüsebau</oddHeader>
    <oddFooter>&amp;L&amp;10Version 1.0&amp;C&amp;10Erstellt: &amp;D&amp;R&amp;10© Agrocontrol des ZBV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AF55"/>
  <sheetViews>
    <sheetView showGridLines="0" showRowColHeaders="0" workbookViewId="0">
      <selection activeCell="B3" sqref="B3:G3"/>
    </sheetView>
  </sheetViews>
  <sheetFormatPr baseColWidth="10" defaultRowHeight="14.25" x14ac:dyDescent="0.2"/>
  <cols>
    <col min="1" max="1" width="11" style="1"/>
    <col min="2" max="2" width="53.875" style="1" customWidth="1"/>
    <col min="3" max="7" width="6.625" style="1" customWidth="1"/>
    <col min="8" max="8" width="11" style="1" customWidth="1"/>
    <col min="9" max="9" width="11" style="2" hidden="1" customWidth="1"/>
    <col min="10" max="11" width="11" style="1" hidden="1" customWidth="1"/>
    <col min="12" max="12" width="69" style="40" hidden="1" customWidth="1"/>
    <col min="13" max="13" width="68.5" style="40" hidden="1" customWidth="1"/>
    <col min="14" max="14" width="53.875" style="40" hidden="1" customWidth="1"/>
    <col min="15" max="15" width="54.125" style="40" hidden="1" customWidth="1"/>
    <col min="16" max="17" width="11" style="40" hidden="1" customWidth="1"/>
    <col min="18" max="18" width="137.375" style="40" hidden="1" customWidth="1"/>
    <col min="19" max="20" width="11" style="40" hidden="1" customWidth="1"/>
    <col min="21" max="21" width="75.375" style="40" hidden="1" customWidth="1"/>
    <col min="22" max="22" width="11" style="65" hidden="1" customWidth="1"/>
    <col min="23" max="23" width="11" style="66" hidden="1" customWidth="1"/>
    <col min="24" max="24" width="11" style="68" hidden="1" customWidth="1"/>
    <col min="25" max="32" width="11" style="68"/>
    <col min="33" max="16384" width="11" style="1"/>
  </cols>
  <sheetData>
    <row r="1" spans="2:32" s="31" customFormat="1" ht="15" x14ac:dyDescent="0.25">
      <c r="B1" s="94" t="s">
        <v>114</v>
      </c>
      <c r="C1" s="94"/>
      <c r="D1" s="94"/>
      <c r="E1" s="94"/>
      <c r="F1" s="94"/>
      <c r="G1" s="94"/>
      <c r="I1" s="2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  <c r="W1" s="66"/>
      <c r="X1" s="67"/>
      <c r="Y1" s="67"/>
      <c r="Z1" s="67"/>
      <c r="AA1" s="67"/>
      <c r="AB1" s="67"/>
      <c r="AC1" s="67"/>
      <c r="AD1" s="67"/>
      <c r="AE1" s="67"/>
      <c r="AF1" s="67"/>
    </row>
    <row r="2" spans="2:32" x14ac:dyDescent="0.2">
      <c r="F2" s="32"/>
    </row>
    <row r="3" spans="2:32" x14ac:dyDescent="0.2">
      <c r="B3" s="80" t="s">
        <v>57</v>
      </c>
      <c r="C3" s="80"/>
      <c r="D3" s="80"/>
      <c r="E3" s="80"/>
      <c r="F3" s="80"/>
      <c r="G3" s="80"/>
    </row>
    <row r="4" spans="2:32" x14ac:dyDescent="0.2">
      <c r="B4" s="81" t="s">
        <v>58</v>
      </c>
      <c r="C4" s="81"/>
      <c r="D4" s="81"/>
      <c r="E4" s="81"/>
      <c r="F4" s="81"/>
      <c r="G4" s="81"/>
      <c r="I4" s="2" t="s">
        <v>36</v>
      </c>
      <c r="J4" s="1" t="s">
        <v>37</v>
      </c>
      <c r="L4" s="41" t="s">
        <v>72</v>
      </c>
      <c r="M4" s="42"/>
      <c r="N4" s="42"/>
      <c r="O4" s="42"/>
      <c r="P4" s="42"/>
      <c r="Q4" s="42"/>
      <c r="R4" s="42"/>
      <c r="S4" s="42"/>
      <c r="T4" s="42"/>
      <c r="U4" s="42"/>
      <c r="V4" s="69"/>
      <c r="W4" s="70"/>
    </row>
    <row r="5" spans="2:32" x14ac:dyDescent="0.2">
      <c r="B5" s="80" t="s">
        <v>59</v>
      </c>
      <c r="C5" s="80"/>
      <c r="D5" s="80"/>
      <c r="E5" s="80"/>
      <c r="F5" s="80"/>
      <c r="G5" s="80"/>
      <c r="I5" s="3">
        <f>IF(I6&gt;3,3,I6)</f>
        <v>0</v>
      </c>
      <c r="J5" s="3">
        <f>IF(J6&gt;4,4,J6)</f>
        <v>0</v>
      </c>
      <c r="L5" s="44" t="s">
        <v>75</v>
      </c>
      <c r="M5" s="45"/>
      <c r="N5" s="45"/>
      <c r="O5" s="46"/>
      <c r="P5" s="45"/>
      <c r="Q5" s="45"/>
      <c r="R5" s="46"/>
      <c r="S5" s="45"/>
      <c r="T5" s="45"/>
      <c r="U5" s="46"/>
      <c r="V5" s="45"/>
      <c r="W5" s="71"/>
    </row>
    <row r="6" spans="2:32" x14ac:dyDescent="0.2">
      <c r="I6" s="4">
        <f>INT(I7)</f>
        <v>0</v>
      </c>
      <c r="J6" s="4">
        <f>INT(J7)</f>
        <v>0</v>
      </c>
      <c r="L6" s="44" t="s">
        <v>8</v>
      </c>
      <c r="M6" s="45" t="s">
        <v>34</v>
      </c>
      <c r="N6" s="45" t="s">
        <v>35</v>
      </c>
      <c r="O6" s="46" t="s">
        <v>9</v>
      </c>
      <c r="P6" s="45" t="s">
        <v>34</v>
      </c>
      <c r="Q6" s="45" t="s">
        <v>35</v>
      </c>
      <c r="R6" s="46" t="s">
        <v>13</v>
      </c>
      <c r="S6" s="45" t="s">
        <v>34</v>
      </c>
      <c r="T6" s="45" t="s">
        <v>35</v>
      </c>
      <c r="U6" s="46" t="s">
        <v>90</v>
      </c>
      <c r="V6" s="45" t="s">
        <v>34</v>
      </c>
      <c r="W6" s="47" t="s">
        <v>35</v>
      </c>
    </row>
    <row r="7" spans="2:32" ht="15" x14ac:dyDescent="0.2">
      <c r="B7" s="95" t="s">
        <v>118</v>
      </c>
      <c r="C7" s="95"/>
      <c r="D7" s="95"/>
      <c r="E7" s="95"/>
      <c r="F7" s="95"/>
      <c r="G7" s="95"/>
      <c r="I7" s="3">
        <f>SUM(I8:I15)</f>
        <v>0</v>
      </c>
      <c r="J7" s="3">
        <f>SUM(J8:J15)</f>
        <v>0</v>
      </c>
      <c r="L7" s="48" t="s">
        <v>74</v>
      </c>
      <c r="M7" s="45">
        <v>0.5</v>
      </c>
      <c r="N7" s="45">
        <v>0</v>
      </c>
      <c r="O7" s="72" t="s">
        <v>109</v>
      </c>
      <c r="P7" s="45">
        <v>0.5</v>
      </c>
      <c r="Q7" s="45">
        <v>0</v>
      </c>
      <c r="R7" s="73" t="s">
        <v>82</v>
      </c>
      <c r="S7" s="45">
        <v>0.5</v>
      </c>
      <c r="T7" s="45">
        <v>0</v>
      </c>
      <c r="U7" s="46" t="s">
        <v>91</v>
      </c>
      <c r="V7" s="45">
        <v>0.5</v>
      </c>
      <c r="W7" s="71">
        <v>0</v>
      </c>
    </row>
    <row r="8" spans="2:32" s="32" customFormat="1" ht="15" customHeight="1" x14ac:dyDescent="0.2">
      <c r="B8" s="91" t="s">
        <v>16</v>
      </c>
      <c r="C8" s="91"/>
      <c r="D8" s="91"/>
      <c r="E8" s="91"/>
      <c r="F8" s="91"/>
      <c r="G8" s="91"/>
      <c r="I8" s="33">
        <f>IF(B8=0," ",VLOOKUP(B8,$L$7:$N$9,2,FALSE))</f>
        <v>0</v>
      </c>
      <c r="J8" s="34">
        <f>IF(B8=0," ",VLOOKUP(B8,$L$7:$N$9,3,FALSE))</f>
        <v>0</v>
      </c>
      <c r="L8" s="74" t="s">
        <v>76</v>
      </c>
      <c r="M8" s="75">
        <v>1</v>
      </c>
      <c r="N8" s="75">
        <v>0</v>
      </c>
      <c r="O8" s="73" t="s">
        <v>77</v>
      </c>
      <c r="P8" s="75">
        <v>0.5</v>
      </c>
      <c r="Q8" s="75">
        <v>0</v>
      </c>
      <c r="R8" s="73" t="s">
        <v>98</v>
      </c>
      <c r="S8" s="75">
        <v>0.5</v>
      </c>
      <c r="T8" s="75">
        <v>0</v>
      </c>
      <c r="U8" s="73" t="s">
        <v>92</v>
      </c>
      <c r="V8" s="75">
        <v>0.5</v>
      </c>
      <c r="W8" s="76">
        <v>0</v>
      </c>
      <c r="X8" s="77"/>
      <c r="Y8" s="77"/>
      <c r="Z8" s="77"/>
      <c r="AA8" s="77"/>
      <c r="AB8" s="77"/>
      <c r="AC8" s="77"/>
      <c r="AD8" s="77"/>
      <c r="AE8" s="77"/>
      <c r="AF8" s="77"/>
    </row>
    <row r="9" spans="2:32" s="32" customFormat="1" ht="15" x14ac:dyDescent="0.2">
      <c r="B9" s="91" t="s">
        <v>16</v>
      </c>
      <c r="C9" s="91"/>
      <c r="D9" s="91"/>
      <c r="E9" s="91"/>
      <c r="F9" s="91"/>
      <c r="G9" s="91"/>
      <c r="I9" s="33">
        <f>IF(B9=0," ",VLOOKUP(B9,$O$7:$Q$13,2,FALSE))</f>
        <v>0</v>
      </c>
      <c r="J9" s="34">
        <f>IF(B9=0," ",VLOOKUP(B9,$O$7:$Q$13,3,FALSE))</f>
        <v>0</v>
      </c>
      <c r="L9" s="78" t="s">
        <v>16</v>
      </c>
      <c r="M9" s="75">
        <v>0</v>
      </c>
      <c r="N9" s="75">
        <v>0</v>
      </c>
      <c r="O9" s="73" t="s">
        <v>78</v>
      </c>
      <c r="P9" s="75">
        <v>1</v>
      </c>
      <c r="Q9" s="75">
        <v>0</v>
      </c>
      <c r="R9" s="73" t="s">
        <v>83</v>
      </c>
      <c r="S9" s="75">
        <v>1</v>
      </c>
      <c r="T9" s="75">
        <v>0</v>
      </c>
      <c r="U9" s="73" t="s">
        <v>93</v>
      </c>
      <c r="V9" s="75">
        <v>0.5</v>
      </c>
      <c r="W9" s="76">
        <v>0</v>
      </c>
      <c r="X9" s="77"/>
      <c r="Y9" s="77"/>
      <c r="Z9" s="77"/>
      <c r="AA9" s="77"/>
      <c r="AB9" s="77"/>
      <c r="AC9" s="77"/>
      <c r="AD9" s="77"/>
      <c r="AE9" s="77"/>
      <c r="AF9" s="77"/>
    </row>
    <row r="10" spans="2:32" s="32" customFormat="1" ht="30" customHeight="1" x14ac:dyDescent="0.2">
      <c r="B10" s="96" t="s">
        <v>16</v>
      </c>
      <c r="C10" s="97"/>
      <c r="D10" s="97"/>
      <c r="E10" s="97"/>
      <c r="F10" s="97"/>
      <c r="G10" s="98"/>
      <c r="I10" s="33">
        <f>IF(B10=0," ",VLOOKUP(B10,$R$6:$T$12,2,FALSE))</f>
        <v>0</v>
      </c>
      <c r="J10" s="34">
        <f>IF(B10=0," ",VLOOKUP(B10,$R$6:$T$12,3,FALSE))</f>
        <v>0</v>
      </c>
      <c r="L10" s="74"/>
      <c r="M10" s="75"/>
      <c r="N10" s="75"/>
      <c r="O10" s="73" t="s">
        <v>79</v>
      </c>
      <c r="P10" s="75">
        <v>1</v>
      </c>
      <c r="Q10" s="75">
        <v>0</v>
      </c>
      <c r="R10" s="73" t="s">
        <v>88</v>
      </c>
      <c r="S10" s="75">
        <v>1</v>
      </c>
      <c r="T10" s="75">
        <v>0</v>
      </c>
      <c r="U10" s="73" t="s">
        <v>94</v>
      </c>
      <c r="V10" s="75">
        <v>1</v>
      </c>
      <c r="W10" s="76">
        <v>0</v>
      </c>
      <c r="X10" s="77"/>
      <c r="Y10" s="77"/>
      <c r="Z10" s="77"/>
      <c r="AA10" s="77"/>
      <c r="AB10" s="77"/>
      <c r="AC10" s="77"/>
      <c r="AD10" s="77"/>
      <c r="AE10" s="77"/>
      <c r="AF10" s="77"/>
    </row>
    <row r="11" spans="2:32" s="32" customFormat="1" ht="15" x14ac:dyDescent="0.2">
      <c r="B11" s="91" t="s">
        <v>16</v>
      </c>
      <c r="C11" s="91"/>
      <c r="D11" s="91"/>
      <c r="E11" s="91"/>
      <c r="F11" s="91"/>
      <c r="G11" s="91"/>
      <c r="I11" s="33">
        <f>IF(B11=0," ",VLOOKUP(B11,$U$7:$W$14,2,FALSE))</f>
        <v>0</v>
      </c>
      <c r="J11" s="34">
        <f>IF(B11=0," ",VLOOKUP(B11,$U$7:$W$14,3,FALSE))</f>
        <v>0</v>
      </c>
      <c r="L11" s="74"/>
      <c r="M11" s="75"/>
      <c r="N11" s="75"/>
      <c r="O11" s="73" t="s">
        <v>80</v>
      </c>
      <c r="P11" s="75">
        <v>1.5</v>
      </c>
      <c r="Q11" s="75">
        <v>0</v>
      </c>
      <c r="R11" s="73" t="s">
        <v>89</v>
      </c>
      <c r="S11" s="75">
        <v>1</v>
      </c>
      <c r="T11" s="75">
        <v>0</v>
      </c>
      <c r="U11" s="73" t="s">
        <v>95</v>
      </c>
      <c r="V11" s="75">
        <v>1</v>
      </c>
      <c r="W11" s="76">
        <v>0</v>
      </c>
      <c r="X11" s="77"/>
      <c r="Y11" s="77"/>
      <c r="Z11" s="77"/>
      <c r="AA11" s="77"/>
      <c r="AB11" s="77"/>
      <c r="AC11" s="77"/>
      <c r="AD11" s="77"/>
      <c r="AE11" s="77"/>
      <c r="AF11" s="77"/>
    </row>
    <row r="12" spans="2:32" s="32" customFormat="1" ht="15" x14ac:dyDescent="0.2">
      <c r="B12" s="91" t="s">
        <v>16</v>
      </c>
      <c r="C12" s="91"/>
      <c r="D12" s="91"/>
      <c r="E12" s="91"/>
      <c r="F12" s="91"/>
      <c r="G12" s="91"/>
      <c r="I12" s="34">
        <f>IF(B12=0," ",VLOOKUP(B12,$L$21:$N$24,2,FALSE))</f>
        <v>0</v>
      </c>
      <c r="J12" s="33">
        <f>IF(B12=0," ",VLOOKUP(B12,$L$21:$N$24,3,FALSE))</f>
        <v>0</v>
      </c>
      <c r="L12" s="74"/>
      <c r="M12" s="75"/>
      <c r="N12" s="75"/>
      <c r="O12" s="73" t="s">
        <v>81</v>
      </c>
      <c r="P12" s="75">
        <v>2</v>
      </c>
      <c r="Q12" s="75">
        <v>0</v>
      </c>
      <c r="R12" s="46" t="s">
        <v>16</v>
      </c>
      <c r="S12" s="45">
        <v>0</v>
      </c>
      <c r="T12" s="45">
        <v>0</v>
      </c>
      <c r="U12" s="73" t="s">
        <v>96</v>
      </c>
      <c r="V12" s="75">
        <v>1</v>
      </c>
      <c r="W12" s="76">
        <v>0</v>
      </c>
      <c r="X12" s="77"/>
      <c r="Y12" s="77"/>
      <c r="Z12" s="77"/>
      <c r="AA12" s="77"/>
      <c r="AB12" s="77"/>
      <c r="AC12" s="77"/>
      <c r="AD12" s="77"/>
      <c r="AE12" s="77"/>
      <c r="AF12" s="77"/>
    </row>
    <row r="13" spans="2:32" s="32" customFormat="1" ht="15" x14ac:dyDescent="0.2">
      <c r="B13" s="91" t="s">
        <v>16</v>
      </c>
      <c r="C13" s="91"/>
      <c r="D13" s="91"/>
      <c r="E13" s="91"/>
      <c r="F13" s="91"/>
      <c r="G13" s="91"/>
      <c r="I13" s="34">
        <f>IF(B13=0," ",VLOOKUP(B13,$O$21:$Q$23,2,FALSE))</f>
        <v>0</v>
      </c>
      <c r="J13" s="33">
        <f>IF(B13=0," ",VLOOKUP(B13,$O$21:$Q$23,3,FALSE))</f>
        <v>0</v>
      </c>
      <c r="L13" s="74"/>
      <c r="M13" s="75"/>
      <c r="N13" s="75"/>
      <c r="O13" s="73" t="s">
        <v>16</v>
      </c>
      <c r="P13" s="75">
        <v>0</v>
      </c>
      <c r="Q13" s="75">
        <v>0</v>
      </c>
      <c r="R13" s="73"/>
      <c r="S13" s="75"/>
      <c r="T13" s="75"/>
      <c r="U13" s="73" t="s">
        <v>97</v>
      </c>
      <c r="V13" s="75">
        <v>1</v>
      </c>
      <c r="W13" s="76">
        <v>0</v>
      </c>
      <c r="X13" s="77"/>
      <c r="Y13" s="77"/>
      <c r="Z13" s="77"/>
      <c r="AA13" s="77"/>
      <c r="AB13" s="77"/>
      <c r="AC13" s="77"/>
      <c r="AD13" s="77"/>
      <c r="AE13" s="77"/>
      <c r="AF13" s="77"/>
    </row>
    <row r="14" spans="2:32" ht="15" x14ac:dyDescent="0.2">
      <c r="B14" s="91" t="s">
        <v>16</v>
      </c>
      <c r="C14" s="91"/>
      <c r="D14" s="91"/>
      <c r="E14" s="91"/>
      <c r="F14" s="91"/>
      <c r="G14" s="91"/>
      <c r="I14" s="34">
        <f>IF(B14=0," ",VLOOKUP(B14,$R$21:$T$23,2,FALSE))</f>
        <v>0</v>
      </c>
      <c r="J14" s="33">
        <f>IF(B14=0," ",VLOOKUP(B14,$R$21:$T$23,3,FALSE))</f>
        <v>0</v>
      </c>
      <c r="L14" s="48"/>
      <c r="M14" s="45"/>
      <c r="N14" s="45"/>
      <c r="O14" s="46"/>
      <c r="P14" s="45"/>
      <c r="Q14" s="45"/>
      <c r="R14" s="46"/>
      <c r="S14" s="45"/>
      <c r="T14" s="45"/>
      <c r="U14" s="46" t="s">
        <v>16</v>
      </c>
      <c r="V14" s="45">
        <v>0</v>
      </c>
      <c r="W14" s="71">
        <v>0</v>
      </c>
    </row>
    <row r="15" spans="2:32" ht="15" x14ac:dyDescent="0.2">
      <c r="B15" s="99" t="s">
        <v>16</v>
      </c>
      <c r="C15" s="99"/>
      <c r="D15" s="99"/>
      <c r="E15" s="99"/>
      <c r="F15" s="99"/>
      <c r="G15" s="99"/>
      <c r="I15" s="34">
        <f>IF(B15=0," ",VLOOKUP(B15,$U$21:$W$22,2,FALSE))</f>
        <v>0</v>
      </c>
      <c r="J15" s="33">
        <f>IF(B15=0," ",VLOOKUP(B15,$U$21:$W$22,3,FALSE))</f>
        <v>0</v>
      </c>
      <c r="L15" s="48"/>
      <c r="M15" s="45"/>
      <c r="N15" s="45"/>
      <c r="O15" s="46"/>
      <c r="P15" s="45"/>
      <c r="Q15" s="45"/>
      <c r="R15" s="46"/>
      <c r="S15" s="45"/>
      <c r="T15" s="45"/>
      <c r="U15" s="46"/>
      <c r="V15" s="45"/>
      <c r="W15" s="71"/>
    </row>
    <row r="16" spans="2:32" ht="15" customHeight="1" x14ac:dyDescent="0.2">
      <c r="B16" s="100"/>
      <c r="C16" s="101"/>
      <c r="D16" s="101"/>
      <c r="E16" s="101"/>
      <c r="F16" s="101"/>
      <c r="G16" s="102"/>
      <c r="I16" s="35"/>
      <c r="J16" s="36"/>
      <c r="L16" s="44"/>
      <c r="M16" s="45"/>
      <c r="N16" s="45"/>
      <c r="O16" s="46"/>
      <c r="P16" s="45"/>
      <c r="Q16" s="45"/>
      <c r="R16" s="46"/>
      <c r="S16" s="45"/>
      <c r="T16" s="45"/>
      <c r="U16" s="46"/>
      <c r="V16" s="45"/>
      <c r="W16" s="71"/>
    </row>
    <row r="17" spans="2:23" ht="15" customHeight="1" x14ac:dyDescent="0.2">
      <c r="B17" s="103" t="s">
        <v>115</v>
      </c>
      <c r="C17" s="104"/>
      <c r="D17" s="104"/>
      <c r="E17" s="104"/>
      <c r="F17" s="104"/>
      <c r="G17" s="105"/>
      <c r="L17" s="44"/>
      <c r="M17" s="45"/>
      <c r="N17" s="45"/>
      <c r="O17" s="46"/>
      <c r="P17" s="45"/>
      <c r="Q17" s="45"/>
      <c r="R17" s="46"/>
      <c r="S17" s="45"/>
      <c r="T17" s="45"/>
      <c r="U17" s="46"/>
      <c r="V17" s="45"/>
      <c r="W17" s="71"/>
    </row>
    <row r="18" spans="2:23" x14ac:dyDescent="0.2">
      <c r="B18" s="106"/>
      <c r="C18" s="107"/>
      <c r="D18" s="107"/>
      <c r="E18" s="107"/>
      <c r="F18" s="107"/>
      <c r="G18" s="108"/>
      <c r="L18" s="44"/>
      <c r="M18" s="45"/>
      <c r="N18" s="45"/>
      <c r="O18" s="46"/>
      <c r="P18" s="45"/>
      <c r="Q18" s="45"/>
      <c r="R18" s="46"/>
      <c r="S18" s="45"/>
      <c r="T18" s="45"/>
      <c r="U18" s="46"/>
      <c r="V18" s="45"/>
      <c r="W18" s="71"/>
    </row>
    <row r="19" spans="2:23" x14ac:dyDescent="0.2">
      <c r="L19" s="44"/>
      <c r="M19" s="45"/>
      <c r="N19" s="45"/>
      <c r="O19" s="46"/>
      <c r="P19" s="45"/>
      <c r="Q19" s="45"/>
      <c r="R19" s="46"/>
      <c r="S19" s="45"/>
      <c r="T19" s="45"/>
      <c r="U19" s="46"/>
      <c r="V19" s="45"/>
      <c r="W19" s="71"/>
    </row>
    <row r="20" spans="2:23" ht="15" x14ac:dyDescent="0.2">
      <c r="B20" s="9" t="s">
        <v>60</v>
      </c>
      <c r="C20" s="10" t="s">
        <v>19</v>
      </c>
      <c r="D20" s="10" t="s">
        <v>20</v>
      </c>
      <c r="E20" s="10" t="s">
        <v>21</v>
      </c>
      <c r="F20" s="10" t="s">
        <v>22</v>
      </c>
      <c r="G20" s="11" t="s">
        <v>23</v>
      </c>
      <c r="L20" s="44" t="s">
        <v>30</v>
      </c>
      <c r="M20" s="45"/>
      <c r="N20" s="45"/>
      <c r="O20" s="46" t="s">
        <v>13</v>
      </c>
      <c r="P20" s="45"/>
      <c r="Q20" s="45"/>
      <c r="R20" s="46" t="s">
        <v>102</v>
      </c>
      <c r="S20" s="45" t="s">
        <v>34</v>
      </c>
      <c r="T20" s="45" t="s">
        <v>35</v>
      </c>
      <c r="U20" s="46" t="s">
        <v>105</v>
      </c>
      <c r="V20" s="45" t="s">
        <v>34</v>
      </c>
      <c r="W20" s="47" t="s">
        <v>35</v>
      </c>
    </row>
    <row r="21" spans="2:23" x14ac:dyDescent="0.2">
      <c r="B21" s="12" t="str">
        <f>VLOOKUP(I5,L30:M33,2,FALSE)</f>
        <v xml:space="preserve">Erreicht: 0 % Driftreduktion </v>
      </c>
      <c r="C21" s="13"/>
      <c r="D21" s="13"/>
      <c r="E21" s="13"/>
      <c r="F21" s="13"/>
      <c r="G21" s="14"/>
      <c r="I21" s="1"/>
      <c r="L21" s="44" t="s">
        <v>123</v>
      </c>
      <c r="M21" s="45">
        <v>0</v>
      </c>
      <c r="N21" s="45">
        <v>1</v>
      </c>
      <c r="O21" s="46" t="s">
        <v>100</v>
      </c>
      <c r="P21" s="45">
        <v>0</v>
      </c>
      <c r="Q21" s="45">
        <v>2</v>
      </c>
      <c r="R21" s="46" t="s">
        <v>104</v>
      </c>
      <c r="S21" s="45">
        <v>0</v>
      </c>
      <c r="T21" s="45">
        <v>1</v>
      </c>
      <c r="U21" s="46" t="s">
        <v>106</v>
      </c>
      <c r="V21" s="45">
        <v>0</v>
      </c>
      <c r="W21" s="71">
        <v>1</v>
      </c>
    </row>
    <row r="22" spans="2:23" ht="15" x14ac:dyDescent="0.2">
      <c r="B22" s="15" t="s">
        <v>69</v>
      </c>
      <c r="C22" s="16" t="str">
        <f>VLOOKUP($I$5,$L$30:$R$33,3,FALSE)</f>
        <v>6 m</v>
      </c>
      <c r="D22" s="16" t="str">
        <f>VLOOKUP($I$5,$L$30:$R$33,4,FALSE)</f>
        <v>6 m</v>
      </c>
      <c r="E22" s="16" t="str">
        <f>VLOOKUP($I$5,$L$30:$R$33,5,FALSE)</f>
        <v>20 m</v>
      </c>
      <c r="F22" s="16" t="str">
        <f>VLOOKUP($I$5,$L$30:$R$33,6,FALSE)</f>
        <v>50 m</v>
      </c>
      <c r="G22" s="17" t="str">
        <f>VLOOKUP($I$5,$L$30:$R$33,7,FALSE)</f>
        <v>100 m</v>
      </c>
      <c r="I22" s="1"/>
      <c r="L22" s="44" t="s">
        <v>122</v>
      </c>
      <c r="M22" s="45">
        <v>0</v>
      </c>
      <c r="N22" s="45">
        <v>2</v>
      </c>
      <c r="O22" s="46" t="s">
        <v>101</v>
      </c>
      <c r="P22" s="45">
        <v>0</v>
      </c>
      <c r="Q22" s="45">
        <v>3</v>
      </c>
      <c r="R22" s="46" t="s">
        <v>103</v>
      </c>
      <c r="S22" s="45">
        <v>0</v>
      </c>
      <c r="T22" s="45">
        <v>2</v>
      </c>
      <c r="U22" s="46" t="s">
        <v>16</v>
      </c>
      <c r="V22" s="45">
        <v>0</v>
      </c>
      <c r="W22" s="71">
        <v>0</v>
      </c>
    </row>
    <row r="23" spans="2:23" x14ac:dyDescent="0.2">
      <c r="C23" s="2"/>
      <c r="D23" s="2"/>
      <c r="E23" s="2"/>
      <c r="F23" s="2"/>
      <c r="G23" s="2"/>
      <c r="I23" s="1"/>
      <c r="L23" s="44" t="s">
        <v>124</v>
      </c>
      <c r="M23" s="45">
        <v>0</v>
      </c>
      <c r="N23" s="45">
        <v>3</v>
      </c>
      <c r="O23" s="44" t="s">
        <v>16</v>
      </c>
      <c r="P23" s="45">
        <v>0</v>
      </c>
      <c r="Q23" s="45">
        <v>0</v>
      </c>
      <c r="R23" s="46" t="s">
        <v>16</v>
      </c>
      <c r="S23" s="45">
        <v>0</v>
      </c>
      <c r="T23" s="45">
        <v>0</v>
      </c>
      <c r="U23" s="46"/>
      <c r="V23" s="45"/>
      <c r="W23" s="71"/>
    </row>
    <row r="24" spans="2:23" ht="30" x14ac:dyDescent="0.2">
      <c r="B24" s="18" t="s">
        <v>68</v>
      </c>
      <c r="C24" s="10" t="s">
        <v>19</v>
      </c>
      <c r="D24" s="10" t="s">
        <v>20</v>
      </c>
      <c r="E24" s="10" t="s">
        <v>21</v>
      </c>
      <c r="F24" s="10" t="s">
        <v>22</v>
      </c>
      <c r="G24" s="11" t="s">
        <v>23</v>
      </c>
      <c r="I24" s="1"/>
      <c r="L24" s="44" t="s">
        <v>16</v>
      </c>
      <c r="M24" s="45">
        <v>0</v>
      </c>
      <c r="N24" s="45">
        <v>0</v>
      </c>
      <c r="O24" s="46"/>
      <c r="P24" s="45"/>
      <c r="Q24" s="45"/>
      <c r="R24" s="46"/>
      <c r="S24" s="45"/>
      <c r="T24" s="45"/>
      <c r="U24" s="46"/>
      <c r="V24" s="45"/>
      <c r="W24" s="71"/>
    </row>
    <row r="25" spans="2:23" x14ac:dyDescent="0.2">
      <c r="B25" s="12" t="str">
        <f>VLOOKUP(I5,L38:M41,2,FALSE)</f>
        <v xml:space="preserve">Erreicht: 0 % Driftreduktion </v>
      </c>
      <c r="C25" s="13"/>
      <c r="D25" s="13"/>
      <c r="E25" s="13"/>
      <c r="F25" s="13"/>
      <c r="G25" s="14"/>
      <c r="I25" s="1"/>
      <c r="L25" s="49"/>
      <c r="M25" s="50"/>
      <c r="N25" s="50"/>
      <c r="O25" s="51"/>
      <c r="P25" s="50"/>
      <c r="Q25" s="50"/>
      <c r="R25" s="51"/>
      <c r="S25" s="50"/>
      <c r="T25" s="50"/>
      <c r="U25" s="51"/>
      <c r="V25" s="50"/>
      <c r="W25" s="79"/>
    </row>
    <row r="26" spans="2:23" ht="30" x14ac:dyDescent="0.2">
      <c r="B26" s="19" t="s">
        <v>67</v>
      </c>
      <c r="C26" s="16" t="str">
        <f>VLOOKUP($I$5,$L$38:$R$41,3,FALSE)</f>
        <v>3 m</v>
      </c>
      <c r="D26" s="16" t="str">
        <f>VLOOKUP($I$5,$L$38:$R$41,4,FALSE)</f>
        <v>6 m</v>
      </c>
      <c r="E26" s="16" t="str">
        <f>VLOOKUP($I$5,$L$38:$R$41,5,FALSE)</f>
        <v>20 m</v>
      </c>
      <c r="F26" s="16" t="str">
        <f>VLOOKUP($I$5,$L$38:$R$41,6,FALSE)</f>
        <v>50 m</v>
      </c>
      <c r="G26" s="17" t="str">
        <f>VLOOKUP($I$5,$L$38:$R$41,7,FALSE)</f>
        <v>100 m</v>
      </c>
    </row>
    <row r="27" spans="2:23" ht="15" x14ac:dyDescent="0.2">
      <c r="B27" s="26"/>
      <c r="C27" s="27"/>
      <c r="D27" s="27"/>
      <c r="E27" s="27"/>
      <c r="F27" s="27"/>
      <c r="G27" s="27"/>
    </row>
    <row r="28" spans="2:23" ht="15" x14ac:dyDescent="0.2">
      <c r="B28" s="9" t="s">
        <v>61</v>
      </c>
      <c r="C28" s="10"/>
      <c r="D28" s="10"/>
      <c r="E28" s="10"/>
      <c r="F28" s="10"/>
      <c r="G28" s="11"/>
      <c r="L28" s="41" t="s">
        <v>73</v>
      </c>
      <c r="M28" s="42"/>
      <c r="N28" s="42"/>
      <c r="O28" s="42"/>
      <c r="P28" s="42"/>
      <c r="Q28" s="42"/>
      <c r="R28" s="43"/>
    </row>
    <row r="29" spans="2:23" x14ac:dyDescent="0.2">
      <c r="B29" s="28" t="str">
        <f>VLOOKUP($J$5,$L$44:$M$48,2,FALSE)</f>
        <v>Mit den Massnahmen erreicht: 0 Punkte</v>
      </c>
      <c r="C29" s="13"/>
      <c r="D29" s="13"/>
      <c r="E29" s="13"/>
      <c r="F29" s="13"/>
      <c r="G29" s="14"/>
      <c r="L29" s="53" t="s">
        <v>43</v>
      </c>
      <c r="M29" s="54"/>
      <c r="N29" s="55" t="s">
        <v>19</v>
      </c>
      <c r="O29" s="55" t="s">
        <v>20</v>
      </c>
      <c r="P29" s="55" t="s">
        <v>21</v>
      </c>
      <c r="Q29" s="55" t="s">
        <v>22</v>
      </c>
      <c r="R29" s="56" t="s">
        <v>23</v>
      </c>
    </row>
    <row r="30" spans="2:23" ht="15" customHeight="1" x14ac:dyDescent="0.2">
      <c r="B30" s="20" t="s">
        <v>55</v>
      </c>
      <c r="C30" s="16">
        <f>J5</f>
        <v>0</v>
      </c>
      <c r="D30" s="21" t="s">
        <v>56</v>
      </c>
      <c r="E30" s="22"/>
      <c r="F30" s="22"/>
      <c r="G30" s="23"/>
      <c r="L30" s="57">
        <v>0</v>
      </c>
      <c r="M30" s="58" t="s">
        <v>42</v>
      </c>
      <c r="N30" s="57" t="s">
        <v>20</v>
      </c>
      <c r="O30" s="57" t="s">
        <v>20</v>
      </c>
      <c r="P30" s="57" t="s">
        <v>21</v>
      </c>
      <c r="Q30" s="57" t="s">
        <v>22</v>
      </c>
      <c r="R30" s="57" t="s">
        <v>23</v>
      </c>
    </row>
    <row r="31" spans="2:23" ht="15" x14ac:dyDescent="0.2">
      <c r="B31" s="24"/>
      <c r="C31" s="25"/>
      <c r="D31" s="25"/>
      <c r="E31" s="25"/>
      <c r="F31" s="25"/>
      <c r="G31" s="25"/>
      <c r="L31" s="57">
        <v>1</v>
      </c>
      <c r="M31" s="58" t="s">
        <v>39</v>
      </c>
      <c r="N31" s="57" t="s">
        <v>20</v>
      </c>
      <c r="O31" s="57" t="s">
        <v>20</v>
      </c>
      <c r="P31" s="57" t="s">
        <v>20</v>
      </c>
      <c r="Q31" s="59" t="s">
        <v>17</v>
      </c>
      <c r="R31" s="59" t="s">
        <v>18</v>
      </c>
    </row>
    <row r="32" spans="2:23" ht="15" x14ac:dyDescent="0.2">
      <c r="B32" s="9" t="s">
        <v>51</v>
      </c>
      <c r="C32" s="10"/>
      <c r="D32" s="10"/>
      <c r="E32" s="10"/>
      <c r="F32" s="10"/>
      <c r="G32" s="11"/>
      <c r="L32" s="57">
        <v>2</v>
      </c>
      <c r="M32" s="58" t="s">
        <v>40</v>
      </c>
      <c r="N32" s="57" t="s">
        <v>20</v>
      </c>
      <c r="O32" s="57" t="s">
        <v>20</v>
      </c>
      <c r="P32" s="57" t="s">
        <v>20</v>
      </c>
      <c r="Q32" s="57" t="s">
        <v>20</v>
      </c>
      <c r="R32" s="59" t="s">
        <v>17</v>
      </c>
    </row>
    <row r="33" spans="2:32" s="30" customFormat="1" x14ac:dyDescent="0.2">
      <c r="B33" s="28" t="str">
        <f>VLOOKUP($J$5,$L$44:$M$48,2,FALSE)</f>
        <v>Mit den Massnahmen erreicht: 0 Punkte</v>
      </c>
      <c r="C33" s="13"/>
      <c r="D33" s="13"/>
      <c r="E33" s="13"/>
      <c r="F33" s="13"/>
      <c r="G33" s="14"/>
      <c r="H33" s="1"/>
      <c r="I33" s="2"/>
      <c r="J33" s="1"/>
      <c r="K33" s="1"/>
      <c r="L33" s="57">
        <v>3</v>
      </c>
      <c r="M33" s="58" t="s">
        <v>41</v>
      </c>
      <c r="N33" s="57" t="s">
        <v>20</v>
      </c>
      <c r="O33" s="57" t="s">
        <v>20</v>
      </c>
      <c r="P33" s="57" t="s">
        <v>20</v>
      </c>
      <c r="Q33" s="57" t="s">
        <v>20</v>
      </c>
      <c r="R33" s="57" t="s">
        <v>20</v>
      </c>
      <c r="S33" s="40"/>
      <c r="T33" s="40"/>
      <c r="U33" s="40"/>
      <c r="V33" s="65"/>
      <c r="W33" s="66"/>
      <c r="X33" s="40"/>
      <c r="Y33" s="40"/>
      <c r="Z33" s="40"/>
      <c r="AA33" s="40"/>
      <c r="AB33" s="40"/>
      <c r="AC33" s="40"/>
      <c r="AD33" s="40"/>
      <c r="AE33" s="40"/>
      <c r="AF33" s="40"/>
    </row>
    <row r="34" spans="2:32" s="30" customFormat="1" ht="15" x14ac:dyDescent="0.2">
      <c r="B34" s="82" t="str">
        <f>VLOOKUP($J$5,$L$51:$M$55,2,FALSE)</f>
        <v>Es dürfen keine PSM eingesetzt werden</v>
      </c>
      <c r="C34" s="83"/>
      <c r="D34" s="83"/>
      <c r="E34" s="83"/>
      <c r="F34" s="83"/>
      <c r="G34" s="84"/>
      <c r="H34" s="1"/>
      <c r="I34" s="2"/>
      <c r="J34" s="1"/>
      <c r="K34" s="1"/>
      <c r="L34" s="60"/>
      <c r="M34" s="54" t="s">
        <v>38</v>
      </c>
      <c r="N34" s="45"/>
      <c r="O34" s="46"/>
      <c r="P34" s="46"/>
      <c r="Q34" s="46"/>
      <c r="R34" s="61"/>
      <c r="S34" s="40"/>
      <c r="T34" s="40"/>
      <c r="U34" s="40"/>
      <c r="V34" s="65"/>
      <c r="W34" s="66"/>
      <c r="X34" s="40"/>
      <c r="Y34" s="40"/>
      <c r="Z34" s="40"/>
      <c r="AA34" s="40"/>
      <c r="AB34" s="40"/>
      <c r="AC34" s="40"/>
      <c r="AD34" s="40"/>
      <c r="AE34" s="40"/>
      <c r="AF34" s="40"/>
    </row>
    <row r="35" spans="2:32" s="30" customFormat="1" x14ac:dyDescent="0.2">
      <c r="B35" s="1"/>
      <c r="C35" s="1"/>
      <c r="D35" s="1"/>
      <c r="E35" s="1"/>
      <c r="F35" s="1"/>
      <c r="G35" s="1"/>
      <c r="H35" s="1"/>
      <c r="I35" s="2"/>
      <c r="J35" s="1"/>
      <c r="K35" s="1"/>
      <c r="L35" s="60"/>
      <c r="M35" s="54"/>
      <c r="N35" s="45"/>
      <c r="O35" s="46"/>
      <c r="P35" s="46"/>
      <c r="Q35" s="46"/>
      <c r="R35" s="61"/>
      <c r="S35" s="40"/>
      <c r="T35" s="40"/>
      <c r="U35" s="40"/>
      <c r="V35" s="65"/>
      <c r="W35" s="66"/>
      <c r="X35" s="40"/>
      <c r="Y35" s="40"/>
      <c r="Z35" s="40"/>
      <c r="AA35" s="40"/>
      <c r="AB35" s="40"/>
      <c r="AC35" s="40"/>
      <c r="AD35" s="40"/>
      <c r="AE35" s="40"/>
      <c r="AF35" s="40"/>
    </row>
    <row r="36" spans="2:32" s="30" customFormat="1" x14ac:dyDescent="0.2">
      <c r="B36" s="1"/>
      <c r="C36" s="1"/>
      <c r="D36" s="1"/>
      <c r="E36" s="1"/>
      <c r="F36" s="1"/>
      <c r="G36" s="1"/>
      <c r="H36" s="1"/>
      <c r="I36" s="2"/>
      <c r="J36" s="1"/>
      <c r="K36" s="1"/>
      <c r="L36" s="60"/>
      <c r="M36" s="54"/>
      <c r="N36" s="45"/>
      <c r="O36" s="46"/>
      <c r="P36" s="46"/>
      <c r="Q36" s="46"/>
      <c r="R36" s="61"/>
      <c r="S36" s="40"/>
      <c r="T36" s="40"/>
      <c r="U36" s="40"/>
      <c r="V36" s="65"/>
      <c r="W36" s="66"/>
      <c r="X36" s="40"/>
      <c r="Y36" s="40"/>
      <c r="Z36" s="40"/>
      <c r="AA36" s="40"/>
      <c r="AB36" s="40"/>
      <c r="AC36" s="40"/>
      <c r="AD36" s="40"/>
      <c r="AE36" s="40"/>
      <c r="AF36" s="40"/>
    </row>
    <row r="37" spans="2:32" s="30" customFormat="1" x14ac:dyDescent="0.2">
      <c r="B37" s="1"/>
      <c r="C37" s="1"/>
      <c r="D37" s="1"/>
      <c r="E37" s="1"/>
      <c r="F37" s="1"/>
      <c r="G37" s="1"/>
      <c r="H37" s="1"/>
      <c r="I37" s="2"/>
      <c r="J37" s="1"/>
      <c r="K37" s="1"/>
      <c r="L37" s="53" t="s">
        <v>44</v>
      </c>
      <c r="M37" s="54"/>
      <c r="N37" s="45"/>
      <c r="O37" s="46"/>
      <c r="P37" s="46"/>
      <c r="Q37" s="46"/>
      <c r="R37" s="61"/>
      <c r="S37" s="40"/>
      <c r="T37" s="40"/>
      <c r="U37" s="40"/>
      <c r="V37" s="65"/>
      <c r="W37" s="66"/>
      <c r="X37" s="40"/>
      <c r="Y37" s="40"/>
      <c r="Z37" s="40"/>
      <c r="AA37" s="40"/>
      <c r="AB37" s="40"/>
      <c r="AC37" s="40"/>
      <c r="AD37" s="40"/>
      <c r="AE37" s="40"/>
      <c r="AF37" s="40"/>
    </row>
    <row r="38" spans="2:32" s="30" customFormat="1" x14ac:dyDescent="0.2">
      <c r="B38" s="1"/>
      <c r="C38" s="1"/>
      <c r="D38" s="1"/>
      <c r="E38" s="1"/>
      <c r="F38" s="1"/>
      <c r="G38" s="1"/>
      <c r="H38" s="1"/>
      <c r="I38" s="2"/>
      <c r="J38" s="1"/>
      <c r="K38" s="1"/>
      <c r="L38" s="57">
        <v>0</v>
      </c>
      <c r="M38" s="58" t="s">
        <v>42</v>
      </c>
      <c r="N38" s="57" t="s">
        <v>19</v>
      </c>
      <c r="O38" s="57" t="s">
        <v>20</v>
      </c>
      <c r="P38" s="57" t="s">
        <v>21</v>
      </c>
      <c r="Q38" s="57" t="s">
        <v>22</v>
      </c>
      <c r="R38" s="57" t="s">
        <v>23</v>
      </c>
      <c r="S38" s="40"/>
      <c r="T38" s="40"/>
      <c r="U38" s="40"/>
      <c r="V38" s="65"/>
      <c r="W38" s="66"/>
      <c r="X38" s="40"/>
      <c r="Y38" s="40"/>
      <c r="Z38" s="40"/>
      <c r="AA38" s="40"/>
      <c r="AB38" s="40"/>
      <c r="AC38" s="40"/>
      <c r="AD38" s="40"/>
      <c r="AE38" s="40"/>
      <c r="AF38" s="40"/>
    </row>
    <row r="39" spans="2:32" s="30" customFormat="1" x14ac:dyDescent="0.2">
      <c r="B39" s="1"/>
      <c r="C39" s="1"/>
      <c r="D39" s="1"/>
      <c r="E39" s="1"/>
      <c r="F39" s="1"/>
      <c r="G39" s="1"/>
      <c r="H39" s="1"/>
      <c r="I39" s="2"/>
      <c r="J39" s="1"/>
      <c r="K39" s="1"/>
      <c r="L39" s="57">
        <v>1</v>
      </c>
      <c r="M39" s="58" t="s">
        <v>39</v>
      </c>
      <c r="N39" s="57" t="s">
        <v>45</v>
      </c>
      <c r="O39" s="57" t="s">
        <v>19</v>
      </c>
      <c r="P39" s="57" t="s">
        <v>20</v>
      </c>
      <c r="Q39" s="59" t="s">
        <v>21</v>
      </c>
      <c r="R39" s="59" t="s">
        <v>22</v>
      </c>
      <c r="S39" s="40"/>
      <c r="T39" s="40"/>
      <c r="U39" s="40"/>
      <c r="V39" s="65"/>
      <c r="W39" s="66"/>
      <c r="X39" s="40"/>
      <c r="Y39" s="40"/>
      <c r="Z39" s="40"/>
      <c r="AA39" s="40"/>
      <c r="AB39" s="40"/>
      <c r="AC39" s="40"/>
      <c r="AD39" s="40"/>
      <c r="AE39" s="40"/>
      <c r="AF39" s="40"/>
    </row>
    <row r="40" spans="2:32" s="30" customFormat="1" x14ac:dyDescent="0.2">
      <c r="B40" s="1"/>
      <c r="C40" s="1"/>
      <c r="D40" s="1"/>
      <c r="E40" s="1"/>
      <c r="F40" s="1"/>
      <c r="G40" s="1"/>
      <c r="H40" s="1"/>
      <c r="I40" s="2"/>
      <c r="J40" s="1"/>
      <c r="K40" s="1"/>
      <c r="L40" s="57">
        <v>2</v>
      </c>
      <c r="M40" s="58" t="s">
        <v>40</v>
      </c>
      <c r="N40" s="57" t="s">
        <v>45</v>
      </c>
      <c r="O40" s="57" t="s">
        <v>45</v>
      </c>
      <c r="P40" s="57" t="s">
        <v>19</v>
      </c>
      <c r="Q40" s="57" t="s">
        <v>20</v>
      </c>
      <c r="R40" s="59" t="s">
        <v>21</v>
      </c>
      <c r="S40" s="40"/>
      <c r="T40" s="40"/>
      <c r="U40" s="40"/>
      <c r="V40" s="65"/>
      <c r="W40" s="66"/>
      <c r="X40" s="40"/>
      <c r="Y40" s="40"/>
      <c r="Z40" s="40"/>
      <c r="AA40" s="40"/>
      <c r="AB40" s="40"/>
      <c r="AC40" s="40"/>
      <c r="AD40" s="40"/>
      <c r="AE40" s="40"/>
      <c r="AF40" s="40"/>
    </row>
    <row r="41" spans="2:32" s="30" customFormat="1" x14ac:dyDescent="0.2">
      <c r="B41" s="1"/>
      <c r="C41" s="1"/>
      <c r="D41" s="1"/>
      <c r="E41" s="1"/>
      <c r="F41" s="1"/>
      <c r="G41" s="1"/>
      <c r="H41" s="1"/>
      <c r="I41" s="2"/>
      <c r="J41" s="1"/>
      <c r="K41" s="1"/>
      <c r="L41" s="57">
        <v>3</v>
      </c>
      <c r="M41" s="58" t="s">
        <v>41</v>
      </c>
      <c r="N41" s="57" t="s">
        <v>45</v>
      </c>
      <c r="O41" s="57" t="s">
        <v>45</v>
      </c>
      <c r="P41" s="57" t="s">
        <v>45</v>
      </c>
      <c r="Q41" s="57" t="s">
        <v>19</v>
      </c>
      <c r="R41" s="57" t="s">
        <v>20</v>
      </c>
      <c r="S41" s="40"/>
      <c r="T41" s="40"/>
      <c r="U41" s="40"/>
      <c r="V41" s="65"/>
      <c r="W41" s="66"/>
      <c r="X41" s="40"/>
      <c r="Y41" s="40"/>
      <c r="Z41" s="40"/>
      <c r="AA41" s="40"/>
      <c r="AB41" s="40"/>
      <c r="AC41" s="40"/>
      <c r="AD41" s="40"/>
      <c r="AE41" s="40"/>
      <c r="AF41" s="40"/>
    </row>
    <row r="42" spans="2:32" s="30" customFormat="1" x14ac:dyDescent="0.2">
      <c r="B42" s="1"/>
      <c r="C42" s="1"/>
      <c r="D42" s="1"/>
      <c r="E42" s="1"/>
      <c r="F42" s="1"/>
      <c r="G42" s="1"/>
      <c r="H42" s="1"/>
      <c r="I42" s="2"/>
      <c r="J42" s="1"/>
      <c r="K42" s="1"/>
      <c r="L42" s="60"/>
      <c r="M42" s="54"/>
      <c r="N42" s="54"/>
      <c r="O42" s="46"/>
      <c r="P42" s="46"/>
      <c r="Q42" s="46"/>
      <c r="R42" s="61"/>
      <c r="S42" s="40"/>
      <c r="T42" s="40"/>
      <c r="U42" s="40"/>
      <c r="V42" s="65"/>
      <c r="W42" s="66"/>
      <c r="X42" s="40"/>
      <c r="Y42" s="40"/>
      <c r="Z42" s="40"/>
      <c r="AA42" s="40"/>
      <c r="AB42" s="40"/>
      <c r="AC42" s="40"/>
      <c r="AD42" s="40"/>
      <c r="AE42" s="40"/>
      <c r="AF42" s="40"/>
    </row>
    <row r="43" spans="2:32" s="30" customFormat="1" x14ac:dyDescent="0.2">
      <c r="B43" s="1"/>
      <c r="C43" s="1"/>
      <c r="D43" s="1"/>
      <c r="E43" s="1"/>
      <c r="F43" s="1"/>
      <c r="G43" s="1"/>
      <c r="H43" s="1"/>
      <c r="I43" s="2"/>
      <c r="J43" s="1"/>
      <c r="K43" s="1"/>
      <c r="L43" s="53" t="s">
        <v>52</v>
      </c>
      <c r="M43" s="54"/>
      <c r="N43" s="54"/>
      <c r="O43" s="46"/>
      <c r="P43" s="46"/>
      <c r="Q43" s="46"/>
      <c r="R43" s="61"/>
      <c r="S43" s="40"/>
      <c r="T43" s="40"/>
      <c r="U43" s="40"/>
      <c r="V43" s="65"/>
      <c r="W43" s="66"/>
      <c r="X43" s="40"/>
      <c r="Y43" s="40"/>
      <c r="Z43" s="40"/>
      <c r="AA43" s="40"/>
      <c r="AB43" s="40"/>
      <c r="AC43" s="40"/>
      <c r="AD43" s="40"/>
      <c r="AE43" s="40"/>
      <c r="AF43" s="40"/>
    </row>
    <row r="44" spans="2:32" s="30" customFormat="1" x14ac:dyDescent="0.2">
      <c r="B44" s="1"/>
      <c r="C44" s="1"/>
      <c r="D44" s="1"/>
      <c r="E44" s="1"/>
      <c r="F44" s="1"/>
      <c r="G44" s="1"/>
      <c r="H44" s="1"/>
      <c r="I44" s="2"/>
      <c r="J44" s="1"/>
      <c r="K44" s="1"/>
      <c r="L44" s="57">
        <v>0</v>
      </c>
      <c r="M44" s="58" t="s">
        <v>62</v>
      </c>
      <c r="N44" s="58" t="s">
        <v>46</v>
      </c>
      <c r="O44" s="46"/>
      <c r="P44" s="46"/>
      <c r="Q44" s="46"/>
      <c r="R44" s="61"/>
      <c r="S44" s="40"/>
      <c r="T44" s="40"/>
      <c r="U44" s="40"/>
      <c r="V44" s="65"/>
      <c r="W44" s="66"/>
      <c r="X44" s="40"/>
      <c r="Y44" s="40"/>
      <c r="Z44" s="40"/>
      <c r="AA44" s="40"/>
      <c r="AB44" s="40"/>
      <c r="AC44" s="40"/>
      <c r="AD44" s="40"/>
      <c r="AE44" s="40"/>
      <c r="AF44" s="40"/>
    </row>
    <row r="45" spans="2:32" s="30" customFormat="1" x14ac:dyDescent="0.2">
      <c r="B45" s="1"/>
      <c r="C45" s="1"/>
      <c r="D45" s="1"/>
      <c r="E45" s="1"/>
      <c r="F45" s="1"/>
      <c r="G45" s="1"/>
      <c r="H45" s="1"/>
      <c r="I45" s="2"/>
      <c r="J45" s="1"/>
      <c r="K45" s="1"/>
      <c r="L45" s="57">
        <v>1</v>
      </c>
      <c r="M45" s="58" t="s">
        <v>63</v>
      </c>
      <c r="N45" s="58" t="s">
        <v>47</v>
      </c>
      <c r="O45" s="46"/>
      <c r="P45" s="46"/>
      <c r="Q45" s="46"/>
      <c r="R45" s="61"/>
      <c r="S45" s="40"/>
      <c r="T45" s="40"/>
      <c r="U45" s="40"/>
      <c r="V45" s="65"/>
      <c r="W45" s="66"/>
      <c r="X45" s="40"/>
      <c r="Y45" s="40"/>
      <c r="Z45" s="40"/>
      <c r="AA45" s="40"/>
      <c r="AB45" s="40"/>
      <c r="AC45" s="40"/>
      <c r="AD45" s="40"/>
      <c r="AE45" s="40"/>
      <c r="AF45" s="40"/>
    </row>
    <row r="46" spans="2:32" s="30" customFormat="1" x14ac:dyDescent="0.2">
      <c r="B46" s="1"/>
      <c r="C46" s="1"/>
      <c r="D46" s="1"/>
      <c r="E46" s="1"/>
      <c r="F46" s="1"/>
      <c r="G46" s="1"/>
      <c r="H46" s="1"/>
      <c r="I46" s="2"/>
      <c r="J46" s="1"/>
      <c r="K46" s="1"/>
      <c r="L46" s="57">
        <v>2</v>
      </c>
      <c r="M46" s="58" t="s">
        <v>64</v>
      </c>
      <c r="N46" s="58" t="s">
        <v>48</v>
      </c>
      <c r="O46" s="46"/>
      <c r="P46" s="46"/>
      <c r="Q46" s="46"/>
      <c r="R46" s="61"/>
      <c r="S46" s="40"/>
      <c r="T46" s="40"/>
      <c r="U46" s="40"/>
      <c r="V46" s="65"/>
      <c r="W46" s="66"/>
      <c r="X46" s="40"/>
      <c r="Y46" s="40"/>
      <c r="Z46" s="40"/>
      <c r="AA46" s="40"/>
      <c r="AB46" s="40"/>
      <c r="AC46" s="40"/>
      <c r="AD46" s="40"/>
      <c r="AE46" s="40"/>
      <c r="AF46" s="40"/>
    </row>
    <row r="47" spans="2:32" s="30" customFormat="1" x14ac:dyDescent="0.2">
      <c r="B47" s="1"/>
      <c r="C47" s="1"/>
      <c r="D47" s="1"/>
      <c r="E47" s="1"/>
      <c r="F47" s="1"/>
      <c r="G47" s="1"/>
      <c r="H47" s="1"/>
      <c r="I47" s="2"/>
      <c r="J47" s="1"/>
      <c r="K47" s="1"/>
      <c r="L47" s="57">
        <v>3</v>
      </c>
      <c r="M47" s="58" t="s">
        <v>66</v>
      </c>
      <c r="N47" s="58" t="s">
        <v>49</v>
      </c>
      <c r="O47" s="46"/>
      <c r="P47" s="46"/>
      <c r="Q47" s="46"/>
      <c r="R47" s="61"/>
      <c r="S47" s="40"/>
      <c r="T47" s="40"/>
      <c r="U47" s="40"/>
      <c r="V47" s="65"/>
      <c r="W47" s="66"/>
      <c r="X47" s="40"/>
      <c r="Y47" s="40"/>
      <c r="Z47" s="40"/>
      <c r="AA47" s="40"/>
      <c r="AB47" s="40"/>
      <c r="AC47" s="40"/>
      <c r="AD47" s="40"/>
      <c r="AE47" s="40"/>
      <c r="AF47" s="40"/>
    </row>
    <row r="48" spans="2:32" s="30" customFormat="1" x14ac:dyDescent="0.2">
      <c r="B48" s="1"/>
      <c r="C48" s="1"/>
      <c r="D48" s="1"/>
      <c r="E48" s="1"/>
      <c r="F48" s="1"/>
      <c r="G48" s="1"/>
      <c r="H48" s="1"/>
      <c r="I48" s="2"/>
      <c r="J48" s="1"/>
      <c r="K48" s="1"/>
      <c r="L48" s="57">
        <v>4</v>
      </c>
      <c r="M48" s="58" t="s">
        <v>65</v>
      </c>
      <c r="N48" s="58" t="s">
        <v>50</v>
      </c>
      <c r="O48" s="46"/>
      <c r="P48" s="46"/>
      <c r="Q48" s="46"/>
      <c r="R48" s="61"/>
      <c r="S48" s="40"/>
      <c r="T48" s="40"/>
      <c r="U48" s="40"/>
      <c r="V48" s="65"/>
      <c r="W48" s="66"/>
      <c r="X48" s="40"/>
      <c r="Y48" s="40"/>
      <c r="Z48" s="40"/>
      <c r="AA48" s="40"/>
      <c r="AB48" s="40"/>
      <c r="AC48" s="40"/>
      <c r="AD48" s="40"/>
      <c r="AE48" s="40"/>
      <c r="AF48" s="40"/>
    </row>
    <row r="49" spans="9:32" s="30" customFormat="1" x14ac:dyDescent="0.2">
      <c r="I49" s="2"/>
      <c r="J49" s="1"/>
      <c r="K49" s="1"/>
      <c r="L49" s="60"/>
      <c r="M49" s="54"/>
      <c r="N49" s="54"/>
      <c r="O49" s="46"/>
      <c r="P49" s="46"/>
      <c r="Q49" s="46"/>
      <c r="R49" s="61"/>
      <c r="S49" s="40"/>
      <c r="T49" s="40"/>
      <c r="U49" s="40"/>
      <c r="V49" s="65"/>
      <c r="W49" s="66"/>
      <c r="X49" s="40"/>
      <c r="Y49" s="40"/>
      <c r="Z49" s="40"/>
      <c r="AA49" s="40"/>
      <c r="AB49" s="40"/>
      <c r="AC49" s="40"/>
      <c r="AD49" s="40"/>
      <c r="AE49" s="40"/>
      <c r="AF49" s="40"/>
    </row>
    <row r="50" spans="9:32" s="30" customFormat="1" x14ac:dyDescent="0.2">
      <c r="I50" s="2"/>
      <c r="J50" s="1"/>
      <c r="K50" s="1"/>
      <c r="L50" s="53" t="s">
        <v>53</v>
      </c>
      <c r="M50" s="54"/>
      <c r="N50" s="54"/>
      <c r="O50" s="46"/>
      <c r="P50" s="46"/>
      <c r="Q50" s="46"/>
      <c r="R50" s="61"/>
      <c r="S50" s="40"/>
      <c r="T50" s="40"/>
      <c r="U50" s="40"/>
      <c r="V50" s="65"/>
      <c r="W50" s="66"/>
      <c r="X50" s="40"/>
      <c r="Y50" s="40"/>
      <c r="Z50" s="40"/>
      <c r="AA50" s="40"/>
      <c r="AB50" s="40"/>
      <c r="AC50" s="40"/>
      <c r="AD50" s="40"/>
      <c r="AE50" s="40"/>
      <c r="AF50" s="40"/>
    </row>
    <row r="51" spans="9:32" s="30" customFormat="1" x14ac:dyDescent="0.2">
      <c r="I51" s="2"/>
      <c r="J51" s="1"/>
      <c r="K51" s="1"/>
      <c r="L51" s="57">
        <v>0</v>
      </c>
      <c r="M51" s="58" t="s">
        <v>54</v>
      </c>
      <c r="N51" s="54"/>
      <c r="O51" s="46"/>
      <c r="P51" s="46"/>
      <c r="Q51" s="46"/>
      <c r="R51" s="61"/>
      <c r="S51" s="40"/>
      <c r="T51" s="40"/>
      <c r="U51" s="40"/>
      <c r="V51" s="65"/>
      <c r="W51" s="66"/>
      <c r="X51" s="40"/>
      <c r="Y51" s="40"/>
      <c r="Z51" s="40"/>
      <c r="AA51" s="40"/>
      <c r="AB51" s="40"/>
      <c r="AC51" s="40"/>
      <c r="AD51" s="40"/>
      <c r="AE51" s="40"/>
      <c r="AF51" s="40"/>
    </row>
    <row r="52" spans="9:32" s="30" customFormat="1" x14ac:dyDescent="0.2">
      <c r="I52" s="2"/>
      <c r="J52" s="1"/>
      <c r="K52" s="1"/>
      <c r="L52" s="57">
        <v>1</v>
      </c>
      <c r="M52" s="58" t="s">
        <v>71</v>
      </c>
      <c r="N52" s="54"/>
      <c r="O52" s="46"/>
      <c r="P52" s="46"/>
      <c r="Q52" s="46"/>
      <c r="R52" s="61"/>
      <c r="S52" s="40"/>
      <c r="T52" s="40"/>
      <c r="U52" s="40"/>
      <c r="V52" s="65"/>
      <c r="W52" s="66"/>
      <c r="X52" s="40"/>
      <c r="Y52" s="40"/>
      <c r="Z52" s="40"/>
      <c r="AA52" s="40"/>
      <c r="AB52" s="40"/>
      <c r="AC52" s="40"/>
      <c r="AD52" s="40"/>
      <c r="AE52" s="40"/>
      <c r="AF52" s="40"/>
    </row>
    <row r="53" spans="9:32" s="30" customFormat="1" x14ac:dyDescent="0.2">
      <c r="I53" s="2"/>
      <c r="J53" s="1"/>
      <c r="K53" s="1"/>
      <c r="L53" s="57">
        <v>2</v>
      </c>
      <c r="M53" s="58" t="s">
        <v>71</v>
      </c>
      <c r="N53" s="54"/>
      <c r="O53" s="46"/>
      <c r="P53" s="46"/>
      <c r="Q53" s="46"/>
      <c r="R53" s="61"/>
      <c r="S53" s="40"/>
      <c r="T53" s="40"/>
      <c r="U53" s="40"/>
      <c r="V53" s="65"/>
      <c r="W53" s="66"/>
      <c r="X53" s="40"/>
      <c r="Y53" s="40"/>
      <c r="Z53" s="40"/>
      <c r="AA53" s="40"/>
      <c r="AB53" s="40"/>
      <c r="AC53" s="40"/>
      <c r="AD53" s="40"/>
      <c r="AE53" s="40"/>
      <c r="AF53" s="40"/>
    </row>
    <row r="54" spans="9:32" s="30" customFormat="1" x14ac:dyDescent="0.2">
      <c r="I54" s="2"/>
      <c r="J54" s="1"/>
      <c r="K54" s="1"/>
      <c r="L54" s="57">
        <v>3</v>
      </c>
      <c r="M54" s="58" t="s">
        <v>71</v>
      </c>
      <c r="N54" s="54"/>
      <c r="O54" s="46"/>
      <c r="P54" s="46"/>
      <c r="Q54" s="46"/>
      <c r="R54" s="61"/>
      <c r="S54" s="40"/>
      <c r="T54" s="40"/>
      <c r="U54" s="40"/>
      <c r="V54" s="65"/>
      <c r="W54" s="66"/>
      <c r="X54" s="40"/>
      <c r="Y54" s="40"/>
      <c r="Z54" s="40"/>
      <c r="AA54" s="40"/>
      <c r="AB54" s="40"/>
      <c r="AC54" s="40"/>
      <c r="AD54" s="40"/>
      <c r="AE54" s="40"/>
      <c r="AF54" s="40"/>
    </row>
    <row r="55" spans="9:32" s="30" customFormat="1" x14ac:dyDescent="0.2">
      <c r="I55" s="2"/>
      <c r="J55" s="1"/>
      <c r="K55" s="1"/>
      <c r="L55" s="57">
        <v>4</v>
      </c>
      <c r="M55" s="58" t="s">
        <v>71</v>
      </c>
      <c r="N55" s="62"/>
      <c r="O55" s="51"/>
      <c r="P55" s="51"/>
      <c r="Q55" s="51"/>
      <c r="R55" s="63"/>
      <c r="S55" s="40"/>
      <c r="T55" s="40"/>
      <c r="U55" s="40"/>
      <c r="V55" s="65"/>
      <c r="W55" s="66"/>
      <c r="X55" s="40"/>
      <c r="Y55" s="40"/>
      <c r="Z55" s="40"/>
      <c r="AA55" s="40"/>
      <c r="AB55" s="40"/>
      <c r="AC55" s="40"/>
      <c r="AD55" s="40"/>
      <c r="AE55" s="40"/>
      <c r="AF55" s="40"/>
    </row>
  </sheetData>
  <sheetProtection algorithmName="SHA-512" hashValue="1/w6o+ixrEEUzz75vnPrfneGfXlPQksBDdLTxtxhef1M/IM0wgiyqOXBtTCg5Mduvn7ZNIUqK3U//HsXap6EDw==" saltValue="YlzT6ZdytTbUvqTkqmbtkg==" spinCount="100000" sheet="1" selectLockedCells="1"/>
  <mergeCells count="16">
    <mergeCell ref="B34:G34"/>
    <mergeCell ref="B12:G12"/>
    <mergeCell ref="B13:G13"/>
    <mergeCell ref="B14:G14"/>
    <mergeCell ref="B15:G15"/>
    <mergeCell ref="B16:G16"/>
    <mergeCell ref="B17:G18"/>
    <mergeCell ref="B11:G11"/>
    <mergeCell ref="B1:G1"/>
    <mergeCell ref="B7:G7"/>
    <mergeCell ref="B8:G8"/>
    <mergeCell ref="B9:G9"/>
    <mergeCell ref="B10:G10"/>
    <mergeCell ref="B3:G3"/>
    <mergeCell ref="B4:G4"/>
    <mergeCell ref="B5:G5"/>
  </mergeCells>
  <conditionalFormatting sqref="C31">
    <cfRule type="cellIs" dxfId="2" priority="1" operator="equal">
      <formula>$D$20</formula>
    </cfRule>
    <cfRule type="cellIs" priority="2" operator="equal">
      <formula>"6 m"</formula>
    </cfRule>
  </conditionalFormatting>
  <dataValidations count="8">
    <dataValidation type="list" allowBlank="1" showInputMessage="1" showErrorMessage="1" sqref="B10" xr:uid="{00000000-0002-0000-0100-000000000000}">
      <formula1>$R$7:$R$12</formula1>
    </dataValidation>
    <dataValidation type="list" allowBlank="1" showInputMessage="1" showErrorMessage="1" sqref="B11" xr:uid="{00000000-0002-0000-0100-000001000000}">
      <formula1>$U$7:$U$14</formula1>
    </dataValidation>
    <dataValidation type="list" allowBlank="1" showInputMessage="1" showErrorMessage="1" sqref="B13" xr:uid="{00000000-0002-0000-0100-000002000000}">
      <formula1>$O$21:$O$23</formula1>
    </dataValidation>
    <dataValidation type="list" allowBlank="1" showInputMessage="1" showErrorMessage="1" sqref="B9" xr:uid="{00000000-0002-0000-0100-000003000000}">
      <formula1>$O$7:$O$13</formula1>
    </dataValidation>
    <dataValidation type="list" allowBlank="1" showInputMessage="1" showErrorMessage="1" sqref="B12" xr:uid="{00000000-0002-0000-0100-000004000000}">
      <formula1>$L$21:$L$24</formula1>
    </dataValidation>
    <dataValidation type="list" allowBlank="1" showInputMessage="1" showErrorMessage="1" sqref="B8" xr:uid="{00000000-0002-0000-0100-000005000000}">
      <formula1>$L$7:$L$9</formula1>
    </dataValidation>
    <dataValidation type="list" allowBlank="1" showInputMessage="1" showErrorMessage="1" sqref="B14" xr:uid="{00000000-0002-0000-0100-000006000000}">
      <formula1>$R$21:$R$23</formula1>
    </dataValidation>
    <dataValidation type="list" allowBlank="1" showInputMessage="1" showErrorMessage="1" sqref="B15" xr:uid="{00000000-0002-0000-0100-000007000000}">
      <formula1>$U$21:$U$22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orientation="portrait" r:id="rId1"/>
  <headerFooter>
    <oddHeader>&amp;L&amp;"Arial,Fett"Reduktion der Drift und Abschwemmung von Pflanzenschutzmitteln im Weinbau</oddHeader>
    <oddFooter>&amp;L&amp;10Version 1.0&amp;C&amp;10Erstellt: &amp;D&amp;R&amp;10© Agrocontrol des ZBV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00"/>
  </sheetPr>
  <dimension ref="B1:X55"/>
  <sheetViews>
    <sheetView showGridLines="0" showRowColHeaders="0" workbookViewId="0">
      <selection activeCell="B3" sqref="B3:G3"/>
    </sheetView>
  </sheetViews>
  <sheetFormatPr baseColWidth="10" defaultRowHeight="14.25" x14ac:dyDescent="0.2"/>
  <cols>
    <col min="1" max="1" width="11" style="1"/>
    <col min="2" max="2" width="53.875" style="1" customWidth="1"/>
    <col min="3" max="7" width="6.625" style="1" customWidth="1"/>
    <col min="8" max="8" width="11" style="1" customWidth="1"/>
    <col min="9" max="9" width="11" style="2" hidden="1" customWidth="1"/>
    <col min="10" max="11" width="11" style="1" hidden="1" customWidth="1"/>
    <col min="12" max="12" width="68.625" style="40" hidden="1" customWidth="1"/>
    <col min="13" max="13" width="68.5" style="40" hidden="1" customWidth="1"/>
    <col min="14" max="14" width="53.875" style="40" hidden="1" customWidth="1"/>
    <col min="15" max="15" width="54.125" style="40" hidden="1" customWidth="1"/>
    <col min="16" max="17" width="11" style="40" hidden="1" customWidth="1"/>
    <col min="18" max="18" width="137.375" style="40" hidden="1" customWidth="1"/>
    <col min="19" max="20" width="11" style="40" hidden="1" customWidth="1"/>
    <col min="21" max="21" width="75.375" style="40" hidden="1" customWidth="1"/>
    <col min="22" max="22" width="11" style="65" hidden="1" customWidth="1"/>
    <col min="23" max="23" width="11" style="66" hidden="1" customWidth="1"/>
    <col min="24" max="24" width="11" style="1" hidden="1" customWidth="1"/>
    <col min="25" max="25" width="11" style="1" customWidth="1"/>
    <col min="26" max="16384" width="11" style="1"/>
  </cols>
  <sheetData>
    <row r="1" spans="2:23" s="31" customFormat="1" ht="15" x14ac:dyDescent="0.25">
      <c r="B1" s="94" t="s">
        <v>107</v>
      </c>
      <c r="C1" s="94"/>
      <c r="D1" s="94"/>
      <c r="E1" s="94"/>
      <c r="F1" s="94"/>
      <c r="G1" s="94"/>
      <c r="I1" s="2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  <c r="W1" s="66"/>
    </row>
    <row r="2" spans="2:23" x14ac:dyDescent="0.2">
      <c r="F2" s="32"/>
    </row>
    <row r="3" spans="2:23" x14ac:dyDescent="0.2">
      <c r="B3" s="80" t="s">
        <v>57</v>
      </c>
      <c r="C3" s="80"/>
      <c r="D3" s="80"/>
      <c r="E3" s="80"/>
      <c r="F3" s="80"/>
      <c r="G3" s="80"/>
    </row>
    <row r="4" spans="2:23" x14ac:dyDescent="0.2">
      <c r="B4" s="81" t="s">
        <v>58</v>
      </c>
      <c r="C4" s="81"/>
      <c r="D4" s="81"/>
      <c r="E4" s="81"/>
      <c r="F4" s="81"/>
      <c r="G4" s="81"/>
      <c r="I4" s="2" t="s">
        <v>36</v>
      </c>
      <c r="J4" s="1" t="s">
        <v>37</v>
      </c>
      <c r="L4" s="41" t="s">
        <v>72</v>
      </c>
      <c r="M4" s="42"/>
      <c r="N4" s="42"/>
      <c r="O4" s="42"/>
      <c r="P4" s="42"/>
      <c r="Q4" s="42"/>
      <c r="R4" s="42"/>
      <c r="S4" s="42"/>
      <c r="T4" s="42"/>
      <c r="U4" s="42"/>
      <c r="V4" s="69"/>
      <c r="W4" s="70"/>
    </row>
    <row r="5" spans="2:23" x14ac:dyDescent="0.2">
      <c r="B5" s="80" t="s">
        <v>59</v>
      </c>
      <c r="C5" s="80"/>
      <c r="D5" s="80"/>
      <c r="E5" s="80"/>
      <c r="F5" s="80"/>
      <c r="G5" s="80"/>
      <c r="I5" s="3">
        <f>IF(I6&gt;3,3,I6)</f>
        <v>0</v>
      </c>
      <c r="J5" s="3">
        <f>IF(J6&gt;4,4,J6)</f>
        <v>0</v>
      </c>
      <c r="L5" s="44" t="s">
        <v>75</v>
      </c>
      <c r="M5" s="45"/>
      <c r="N5" s="45"/>
      <c r="O5" s="46"/>
      <c r="P5" s="45"/>
      <c r="Q5" s="45"/>
      <c r="R5" s="46"/>
      <c r="S5" s="45"/>
      <c r="T5" s="45"/>
      <c r="U5" s="46"/>
      <c r="V5" s="45"/>
      <c r="W5" s="71"/>
    </row>
    <row r="6" spans="2:23" x14ac:dyDescent="0.2">
      <c r="I6" s="4">
        <f>INT(I7)</f>
        <v>0</v>
      </c>
      <c r="J6" s="4">
        <f>INT(J7)</f>
        <v>0</v>
      </c>
      <c r="L6" s="44" t="s">
        <v>8</v>
      </c>
      <c r="M6" s="45" t="s">
        <v>34</v>
      </c>
      <c r="N6" s="45" t="s">
        <v>35</v>
      </c>
      <c r="O6" s="46" t="s">
        <v>9</v>
      </c>
      <c r="P6" s="45" t="s">
        <v>34</v>
      </c>
      <c r="Q6" s="45" t="s">
        <v>35</v>
      </c>
      <c r="R6" s="46" t="s">
        <v>13</v>
      </c>
      <c r="S6" s="45" t="s">
        <v>34</v>
      </c>
      <c r="T6" s="45" t="s">
        <v>35</v>
      </c>
      <c r="U6" s="46" t="s">
        <v>90</v>
      </c>
      <c r="V6" s="45" t="s">
        <v>34</v>
      </c>
      <c r="W6" s="47" t="s">
        <v>35</v>
      </c>
    </row>
    <row r="7" spans="2:23" ht="15" x14ac:dyDescent="0.2">
      <c r="B7" s="95" t="s">
        <v>119</v>
      </c>
      <c r="C7" s="95"/>
      <c r="D7" s="95"/>
      <c r="E7" s="95"/>
      <c r="F7" s="95"/>
      <c r="G7" s="95"/>
      <c r="I7" s="3">
        <f>SUM(I8:I15)</f>
        <v>0</v>
      </c>
      <c r="J7" s="3">
        <f>SUM(J8:J15)</f>
        <v>0</v>
      </c>
      <c r="L7" s="48" t="s">
        <v>74</v>
      </c>
      <c r="M7" s="45">
        <v>0.5</v>
      </c>
      <c r="N7" s="45">
        <v>0</v>
      </c>
      <c r="O7" s="72" t="s">
        <v>109</v>
      </c>
      <c r="P7" s="45">
        <v>0.5</v>
      </c>
      <c r="Q7" s="45">
        <v>0</v>
      </c>
      <c r="R7" s="73" t="s">
        <v>82</v>
      </c>
      <c r="S7" s="45">
        <v>0.5</v>
      </c>
      <c r="T7" s="45">
        <v>0</v>
      </c>
      <c r="U7" s="46" t="s">
        <v>91</v>
      </c>
      <c r="V7" s="45">
        <v>0.5</v>
      </c>
      <c r="W7" s="71">
        <v>0</v>
      </c>
    </row>
    <row r="8" spans="2:23" s="32" customFormat="1" ht="15" customHeight="1" x14ac:dyDescent="0.2">
      <c r="B8" s="91" t="s">
        <v>16</v>
      </c>
      <c r="C8" s="91"/>
      <c r="D8" s="91"/>
      <c r="E8" s="91"/>
      <c r="F8" s="91"/>
      <c r="G8" s="91"/>
      <c r="I8" s="33">
        <f>IF(B8=0," ",VLOOKUP(B8,$L$7:$N$9,2,FALSE))</f>
        <v>0</v>
      </c>
      <c r="J8" s="34">
        <f>IF(B8=0," ",VLOOKUP(B8,$L$7:$N$9,3,FALSE))</f>
        <v>0</v>
      </c>
      <c r="L8" s="74" t="s">
        <v>76</v>
      </c>
      <c r="M8" s="75">
        <v>1</v>
      </c>
      <c r="N8" s="75">
        <v>0</v>
      </c>
      <c r="O8" s="73" t="s">
        <v>77</v>
      </c>
      <c r="P8" s="75">
        <v>0.5</v>
      </c>
      <c r="Q8" s="75">
        <v>0</v>
      </c>
      <c r="R8" s="73" t="s">
        <v>98</v>
      </c>
      <c r="S8" s="75">
        <v>0.5</v>
      </c>
      <c r="T8" s="75">
        <v>0</v>
      </c>
      <c r="U8" s="73" t="s">
        <v>92</v>
      </c>
      <c r="V8" s="75">
        <v>0.5</v>
      </c>
      <c r="W8" s="76">
        <v>0</v>
      </c>
    </row>
    <row r="9" spans="2:23" s="32" customFormat="1" ht="15" x14ac:dyDescent="0.2">
      <c r="B9" s="91" t="s">
        <v>16</v>
      </c>
      <c r="C9" s="91"/>
      <c r="D9" s="91"/>
      <c r="E9" s="91"/>
      <c r="F9" s="91"/>
      <c r="G9" s="91"/>
      <c r="I9" s="33">
        <f>IF(B9=0," ",VLOOKUP(B9,$O$7:$Q$13,2,FALSE))</f>
        <v>0</v>
      </c>
      <c r="J9" s="34">
        <f>IF(B9=0," ",VLOOKUP(B9,$O$7:$Q$13,3,FALSE))</f>
        <v>0</v>
      </c>
      <c r="L9" s="78" t="s">
        <v>16</v>
      </c>
      <c r="M9" s="75">
        <v>0</v>
      </c>
      <c r="N9" s="75">
        <v>0</v>
      </c>
      <c r="O9" s="73" t="s">
        <v>78</v>
      </c>
      <c r="P9" s="75">
        <v>1</v>
      </c>
      <c r="Q9" s="75">
        <v>0</v>
      </c>
      <c r="R9" s="73" t="s">
        <v>83</v>
      </c>
      <c r="S9" s="75">
        <v>1</v>
      </c>
      <c r="T9" s="75">
        <v>0</v>
      </c>
      <c r="U9" s="73" t="s">
        <v>93</v>
      </c>
      <c r="V9" s="75">
        <v>0.5</v>
      </c>
      <c r="W9" s="76">
        <v>0</v>
      </c>
    </row>
    <row r="10" spans="2:23" s="32" customFormat="1" ht="30" customHeight="1" x14ac:dyDescent="0.2">
      <c r="B10" s="91" t="s">
        <v>16</v>
      </c>
      <c r="C10" s="91"/>
      <c r="D10" s="91"/>
      <c r="E10" s="91"/>
      <c r="F10" s="91"/>
      <c r="G10" s="91"/>
      <c r="I10" s="33">
        <f>IF(B10=0," ",VLOOKUP(B10,$R$6:$T$16,2,FALSE))</f>
        <v>0</v>
      </c>
      <c r="J10" s="34">
        <f>IF(B10=0," ",VLOOKUP(B10,$R$6:$T$16,3,FALSE))</f>
        <v>0</v>
      </c>
      <c r="L10" s="74"/>
      <c r="M10" s="75"/>
      <c r="N10" s="75"/>
      <c r="O10" s="73" t="s">
        <v>79</v>
      </c>
      <c r="P10" s="75">
        <v>1</v>
      </c>
      <c r="Q10" s="75">
        <v>0</v>
      </c>
      <c r="R10" s="73" t="s">
        <v>88</v>
      </c>
      <c r="S10" s="75">
        <v>1</v>
      </c>
      <c r="T10" s="75">
        <v>0</v>
      </c>
      <c r="U10" s="73" t="s">
        <v>94</v>
      </c>
      <c r="V10" s="75">
        <v>1</v>
      </c>
      <c r="W10" s="76">
        <v>0</v>
      </c>
    </row>
    <row r="11" spans="2:23" s="32" customFormat="1" ht="15" x14ac:dyDescent="0.2">
      <c r="B11" s="92" t="s">
        <v>16</v>
      </c>
      <c r="C11" s="92"/>
      <c r="D11" s="92"/>
      <c r="E11" s="92"/>
      <c r="F11" s="92"/>
      <c r="G11" s="92"/>
      <c r="I11" s="33">
        <f>IF(B11=0," ",VLOOKUP(B11,$U$7:$W$14,2,FALSE))</f>
        <v>0</v>
      </c>
      <c r="J11" s="34">
        <f>IF(B11=0," ",VLOOKUP(B11,$U$7:$W$14,3,FALSE))</f>
        <v>0</v>
      </c>
      <c r="L11" s="74"/>
      <c r="M11" s="75"/>
      <c r="N11" s="75"/>
      <c r="O11" s="73" t="s">
        <v>80</v>
      </c>
      <c r="P11" s="75">
        <v>1.5</v>
      </c>
      <c r="Q11" s="75">
        <v>0</v>
      </c>
      <c r="R11" s="73" t="s">
        <v>89</v>
      </c>
      <c r="S11" s="75">
        <v>1</v>
      </c>
      <c r="T11" s="75">
        <v>0</v>
      </c>
      <c r="U11" s="73" t="s">
        <v>95</v>
      </c>
      <c r="V11" s="75">
        <v>1</v>
      </c>
      <c r="W11" s="76">
        <v>0</v>
      </c>
    </row>
    <row r="12" spans="2:23" s="32" customFormat="1" ht="15" x14ac:dyDescent="0.2">
      <c r="B12" s="92" t="s">
        <v>16</v>
      </c>
      <c r="C12" s="92"/>
      <c r="D12" s="92"/>
      <c r="E12" s="92"/>
      <c r="F12" s="92"/>
      <c r="G12" s="92"/>
      <c r="I12" s="34">
        <f>IF(B12=0," ",VLOOKUP(B12,$L$21:$N$24,2,FALSE))</f>
        <v>0</v>
      </c>
      <c r="J12" s="33">
        <f>IF(B12=0," ",VLOOKUP(B12,$L$21:$N$24,3,FALSE))</f>
        <v>0</v>
      </c>
      <c r="L12" s="74"/>
      <c r="M12" s="75"/>
      <c r="N12" s="75"/>
      <c r="O12" s="73" t="s">
        <v>81</v>
      </c>
      <c r="P12" s="75">
        <v>2</v>
      </c>
      <c r="Q12" s="75">
        <v>0</v>
      </c>
      <c r="R12" s="73" t="s">
        <v>84</v>
      </c>
      <c r="S12" s="75">
        <v>1</v>
      </c>
      <c r="T12" s="75">
        <v>0</v>
      </c>
      <c r="U12" s="73" t="s">
        <v>96</v>
      </c>
      <c r="V12" s="75">
        <v>1</v>
      </c>
      <c r="W12" s="76">
        <v>0</v>
      </c>
    </row>
    <row r="13" spans="2:23" s="32" customFormat="1" ht="15" x14ac:dyDescent="0.2">
      <c r="B13" s="92" t="s">
        <v>16</v>
      </c>
      <c r="C13" s="92"/>
      <c r="D13" s="92"/>
      <c r="E13" s="92"/>
      <c r="F13" s="92"/>
      <c r="G13" s="92"/>
      <c r="I13" s="34">
        <f>IF(B13=0," ",VLOOKUP(B13,$O$21:$Q$23,2,FALSE))</f>
        <v>0</v>
      </c>
      <c r="J13" s="33">
        <f>IF(B13=0," ",VLOOKUP(B13,$O$21:$Q$23,3,FALSE))</f>
        <v>0</v>
      </c>
      <c r="L13" s="74"/>
      <c r="M13" s="75"/>
      <c r="N13" s="75"/>
      <c r="O13" s="73" t="s">
        <v>16</v>
      </c>
      <c r="P13" s="75">
        <v>0</v>
      </c>
      <c r="Q13" s="75">
        <v>0</v>
      </c>
      <c r="R13" s="73" t="s">
        <v>85</v>
      </c>
      <c r="S13" s="75">
        <v>2</v>
      </c>
      <c r="T13" s="75">
        <v>0</v>
      </c>
      <c r="U13" s="73" t="s">
        <v>97</v>
      </c>
      <c r="V13" s="75">
        <v>1</v>
      </c>
      <c r="W13" s="76">
        <v>0</v>
      </c>
    </row>
    <row r="14" spans="2:23" ht="15" x14ac:dyDescent="0.2">
      <c r="B14" s="92" t="s">
        <v>16</v>
      </c>
      <c r="C14" s="92"/>
      <c r="D14" s="92"/>
      <c r="E14" s="92"/>
      <c r="F14" s="92"/>
      <c r="G14" s="92"/>
      <c r="I14" s="34">
        <f>IF(B14=0," ",VLOOKUP(B14,$R$21:$T$23,2,FALSE))</f>
        <v>0</v>
      </c>
      <c r="J14" s="33">
        <f>IF(B14=0," ",VLOOKUP(B14,$R$21:$T$23,3,FALSE))</f>
        <v>0</v>
      </c>
      <c r="L14" s="48"/>
      <c r="M14" s="45"/>
      <c r="N14" s="45"/>
      <c r="O14" s="46"/>
      <c r="P14" s="45"/>
      <c r="Q14" s="45"/>
      <c r="R14" s="46" t="s">
        <v>86</v>
      </c>
      <c r="S14" s="45">
        <v>2</v>
      </c>
      <c r="T14" s="45">
        <v>0</v>
      </c>
      <c r="U14" s="46" t="s">
        <v>16</v>
      </c>
      <c r="V14" s="45">
        <v>0</v>
      </c>
      <c r="W14" s="71">
        <v>0</v>
      </c>
    </row>
    <row r="15" spans="2:23" ht="15" x14ac:dyDescent="0.2">
      <c r="B15" s="109" t="s">
        <v>16</v>
      </c>
      <c r="C15" s="109"/>
      <c r="D15" s="109"/>
      <c r="E15" s="109"/>
      <c r="F15" s="109"/>
      <c r="G15" s="109"/>
      <c r="I15" s="34">
        <f>IF(B15=0," ",VLOOKUP(B15,$U$21:$W$22,2,FALSE))</f>
        <v>0</v>
      </c>
      <c r="J15" s="33">
        <f>IF(B15=0," ",VLOOKUP(B15,$U$21:$W$22,3,FALSE))</f>
        <v>0</v>
      </c>
      <c r="L15" s="48"/>
      <c r="M15" s="45"/>
      <c r="N15" s="45"/>
      <c r="O15" s="46"/>
      <c r="P15" s="45"/>
      <c r="Q15" s="45"/>
      <c r="R15" s="46" t="s">
        <v>87</v>
      </c>
      <c r="S15" s="45">
        <v>2</v>
      </c>
      <c r="T15" s="45">
        <v>0</v>
      </c>
      <c r="U15" s="46"/>
      <c r="V15" s="45"/>
      <c r="W15" s="71"/>
    </row>
    <row r="16" spans="2:23" ht="15" customHeight="1" x14ac:dyDescent="0.2">
      <c r="B16" s="100"/>
      <c r="C16" s="101"/>
      <c r="D16" s="101"/>
      <c r="E16" s="101"/>
      <c r="F16" s="101"/>
      <c r="G16" s="102"/>
      <c r="I16" s="35"/>
      <c r="J16" s="36"/>
      <c r="L16" s="44"/>
      <c r="M16" s="45"/>
      <c r="N16" s="45"/>
      <c r="O16" s="46"/>
      <c r="P16" s="45"/>
      <c r="Q16" s="45"/>
      <c r="R16" s="46" t="s">
        <v>16</v>
      </c>
      <c r="S16" s="45">
        <v>0</v>
      </c>
      <c r="T16" s="45">
        <v>0</v>
      </c>
      <c r="U16" s="46"/>
      <c r="V16" s="45"/>
      <c r="W16" s="71"/>
    </row>
    <row r="17" spans="2:23" ht="15" customHeight="1" x14ac:dyDescent="0.2">
      <c r="B17" s="103" t="s">
        <v>108</v>
      </c>
      <c r="C17" s="104"/>
      <c r="D17" s="104"/>
      <c r="E17" s="104"/>
      <c r="F17" s="104"/>
      <c r="G17" s="105"/>
      <c r="L17" s="44"/>
      <c r="M17" s="45"/>
      <c r="N17" s="45"/>
      <c r="O17" s="46"/>
      <c r="P17" s="45"/>
      <c r="Q17" s="45"/>
      <c r="R17" s="46"/>
      <c r="S17" s="45"/>
      <c r="T17" s="45"/>
      <c r="U17" s="46"/>
      <c r="V17" s="45"/>
      <c r="W17" s="71"/>
    </row>
    <row r="18" spans="2:23" x14ac:dyDescent="0.2">
      <c r="B18" s="106"/>
      <c r="C18" s="107"/>
      <c r="D18" s="107"/>
      <c r="E18" s="107"/>
      <c r="F18" s="107"/>
      <c r="G18" s="108"/>
      <c r="L18" s="44"/>
      <c r="M18" s="45"/>
      <c r="N18" s="45"/>
      <c r="O18" s="46"/>
      <c r="P18" s="45"/>
      <c r="Q18" s="45"/>
      <c r="R18" s="46"/>
      <c r="S18" s="45"/>
      <c r="T18" s="45"/>
      <c r="U18" s="46"/>
      <c r="V18" s="45"/>
      <c r="W18" s="71"/>
    </row>
    <row r="19" spans="2:23" x14ac:dyDescent="0.2">
      <c r="L19" s="44"/>
      <c r="M19" s="45"/>
      <c r="N19" s="45"/>
      <c r="O19" s="46"/>
      <c r="P19" s="45"/>
      <c r="Q19" s="45"/>
      <c r="R19" s="46"/>
      <c r="S19" s="45"/>
      <c r="T19" s="45"/>
      <c r="U19" s="46"/>
      <c r="V19" s="45"/>
      <c r="W19" s="71"/>
    </row>
    <row r="20" spans="2:23" ht="15" x14ac:dyDescent="0.2">
      <c r="B20" s="9" t="s">
        <v>60</v>
      </c>
      <c r="C20" s="10" t="s">
        <v>19</v>
      </c>
      <c r="D20" s="10" t="s">
        <v>20</v>
      </c>
      <c r="E20" s="10" t="s">
        <v>21</v>
      </c>
      <c r="F20" s="10" t="s">
        <v>22</v>
      </c>
      <c r="G20" s="11" t="s">
        <v>23</v>
      </c>
      <c r="L20" s="44" t="s">
        <v>30</v>
      </c>
      <c r="M20" s="45"/>
      <c r="N20" s="45"/>
      <c r="O20" s="46" t="s">
        <v>13</v>
      </c>
      <c r="P20" s="45"/>
      <c r="Q20" s="45"/>
      <c r="R20" s="46" t="s">
        <v>102</v>
      </c>
      <c r="S20" s="45" t="s">
        <v>34</v>
      </c>
      <c r="T20" s="45" t="s">
        <v>35</v>
      </c>
      <c r="U20" s="46" t="s">
        <v>105</v>
      </c>
      <c r="V20" s="45" t="s">
        <v>34</v>
      </c>
      <c r="W20" s="47" t="s">
        <v>35</v>
      </c>
    </row>
    <row r="21" spans="2:23" x14ac:dyDescent="0.2">
      <c r="B21" s="12" t="str">
        <f>VLOOKUP(I5,L30:M33,2,FALSE)</f>
        <v xml:space="preserve">Erreicht: 0 % Driftreduktion </v>
      </c>
      <c r="C21" s="13"/>
      <c r="D21" s="13"/>
      <c r="E21" s="13"/>
      <c r="F21" s="13"/>
      <c r="G21" s="14"/>
      <c r="I21" s="1"/>
      <c r="L21" s="44" t="s">
        <v>123</v>
      </c>
      <c r="M21" s="45">
        <v>0</v>
      </c>
      <c r="N21" s="45">
        <v>1</v>
      </c>
      <c r="O21" s="46" t="s">
        <v>100</v>
      </c>
      <c r="P21" s="45">
        <v>0</v>
      </c>
      <c r="Q21" s="45">
        <v>2</v>
      </c>
      <c r="R21" s="46" t="s">
        <v>104</v>
      </c>
      <c r="S21" s="45">
        <v>0</v>
      </c>
      <c r="T21" s="45">
        <v>1</v>
      </c>
      <c r="U21" s="46" t="s">
        <v>106</v>
      </c>
      <c r="V21" s="45">
        <v>0</v>
      </c>
      <c r="W21" s="71">
        <v>1</v>
      </c>
    </row>
    <row r="22" spans="2:23" ht="15" x14ac:dyDescent="0.2">
      <c r="B22" s="15" t="s">
        <v>69</v>
      </c>
      <c r="C22" s="16" t="str">
        <f>VLOOKUP($I$5,$L$30:$R$33,3,FALSE)</f>
        <v>6 m</v>
      </c>
      <c r="D22" s="16" t="str">
        <f>VLOOKUP($I$5,$L$30:$R$33,4,FALSE)</f>
        <v>6 m</v>
      </c>
      <c r="E22" s="16" t="str">
        <f>VLOOKUP($I$5,$L$30:$R$33,5,FALSE)</f>
        <v>20 m</v>
      </c>
      <c r="F22" s="16" t="str">
        <f>VLOOKUP($I$5,$L$30:$R$33,6,FALSE)</f>
        <v>50 m</v>
      </c>
      <c r="G22" s="17" t="str">
        <f>VLOOKUP($I$5,$L$30:$R$33,7,FALSE)</f>
        <v>100 m</v>
      </c>
      <c r="I22" s="1"/>
      <c r="L22" s="44" t="s">
        <v>122</v>
      </c>
      <c r="M22" s="45">
        <v>0</v>
      </c>
      <c r="N22" s="45">
        <v>2</v>
      </c>
      <c r="O22" s="46" t="s">
        <v>101</v>
      </c>
      <c r="P22" s="45">
        <v>0</v>
      </c>
      <c r="Q22" s="45">
        <v>3</v>
      </c>
      <c r="R22" s="46" t="s">
        <v>103</v>
      </c>
      <c r="S22" s="45">
        <v>0</v>
      </c>
      <c r="T22" s="45">
        <v>2</v>
      </c>
      <c r="U22" s="46" t="s">
        <v>16</v>
      </c>
      <c r="V22" s="45">
        <v>0</v>
      </c>
      <c r="W22" s="71">
        <v>0</v>
      </c>
    </row>
    <row r="23" spans="2:23" x14ac:dyDescent="0.2">
      <c r="C23" s="2"/>
      <c r="D23" s="2"/>
      <c r="E23" s="2"/>
      <c r="F23" s="2"/>
      <c r="G23" s="2"/>
      <c r="I23" s="1"/>
      <c r="L23" s="44" t="s">
        <v>124</v>
      </c>
      <c r="M23" s="45">
        <v>0</v>
      </c>
      <c r="N23" s="45">
        <v>3</v>
      </c>
      <c r="O23" s="44" t="s">
        <v>16</v>
      </c>
      <c r="P23" s="45">
        <v>0</v>
      </c>
      <c r="Q23" s="45">
        <v>0</v>
      </c>
      <c r="R23" s="46" t="s">
        <v>16</v>
      </c>
      <c r="S23" s="45">
        <v>0</v>
      </c>
      <c r="T23" s="45">
        <v>0</v>
      </c>
      <c r="U23" s="46"/>
      <c r="V23" s="45"/>
      <c r="W23" s="71"/>
    </row>
    <row r="24" spans="2:23" ht="30" x14ac:dyDescent="0.2">
      <c r="B24" s="18" t="s">
        <v>68</v>
      </c>
      <c r="C24" s="10" t="s">
        <v>19</v>
      </c>
      <c r="D24" s="10" t="s">
        <v>20</v>
      </c>
      <c r="E24" s="10" t="s">
        <v>21</v>
      </c>
      <c r="F24" s="10" t="s">
        <v>22</v>
      </c>
      <c r="G24" s="11" t="s">
        <v>23</v>
      </c>
      <c r="I24" s="1"/>
      <c r="L24" s="44" t="s">
        <v>16</v>
      </c>
      <c r="M24" s="45">
        <v>0</v>
      </c>
      <c r="N24" s="45">
        <v>0</v>
      </c>
      <c r="O24" s="46"/>
      <c r="P24" s="45"/>
      <c r="Q24" s="45"/>
      <c r="R24" s="46"/>
      <c r="S24" s="45"/>
      <c r="T24" s="45"/>
      <c r="U24" s="46"/>
      <c r="V24" s="45"/>
      <c r="W24" s="71"/>
    </row>
    <row r="25" spans="2:23" x14ac:dyDescent="0.2">
      <c r="B25" s="12" t="str">
        <f>VLOOKUP(I5,L38:M41,2,FALSE)</f>
        <v xml:space="preserve">Erreicht: 0 % Driftreduktion </v>
      </c>
      <c r="C25" s="13"/>
      <c r="D25" s="13"/>
      <c r="E25" s="13"/>
      <c r="F25" s="13"/>
      <c r="G25" s="14"/>
      <c r="I25" s="1"/>
      <c r="L25" s="49"/>
      <c r="M25" s="50"/>
      <c r="N25" s="50"/>
      <c r="O25" s="51"/>
      <c r="P25" s="50"/>
      <c r="Q25" s="50"/>
      <c r="R25" s="51"/>
      <c r="S25" s="50"/>
      <c r="T25" s="50"/>
      <c r="U25" s="51"/>
      <c r="V25" s="50"/>
      <c r="W25" s="79"/>
    </row>
    <row r="26" spans="2:23" ht="30" x14ac:dyDescent="0.2">
      <c r="B26" s="19" t="s">
        <v>67</v>
      </c>
      <c r="C26" s="16" t="str">
        <f>VLOOKUP($I$5,$L$38:$R$41,3,FALSE)</f>
        <v>3 m</v>
      </c>
      <c r="D26" s="16" t="str">
        <f>VLOOKUP($I$5,$L$38:$R$41,4,FALSE)</f>
        <v>6 m</v>
      </c>
      <c r="E26" s="16" t="str">
        <f>VLOOKUP($I$5,$L$38:$R$41,5,FALSE)</f>
        <v>20 m</v>
      </c>
      <c r="F26" s="16" t="str">
        <f>VLOOKUP($I$5,$L$38:$R$41,6,FALSE)</f>
        <v>50 m</v>
      </c>
      <c r="G26" s="17" t="str">
        <f>VLOOKUP($I$5,$L$38:$R$41,7,FALSE)</f>
        <v>100 m</v>
      </c>
    </row>
    <row r="27" spans="2:23" ht="15" x14ac:dyDescent="0.2">
      <c r="B27" s="26"/>
      <c r="C27" s="27"/>
      <c r="D27" s="27"/>
      <c r="E27" s="27"/>
      <c r="F27" s="27"/>
      <c r="G27" s="27"/>
    </row>
    <row r="28" spans="2:23" ht="15" x14ac:dyDescent="0.2">
      <c r="B28" s="9" t="s">
        <v>61</v>
      </c>
      <c r="C28" s="10"/>
      <c r="D28" s="10"/>
      <c r="E28" s="10"/>
      <c r="F28" s="10"/>
      <c r="G28" s="11"/>
      <c r="L28" s="41" t="s">
        <v>73</v>
      </c>
      <c r="M28" s="42"/>
      <c r="N28" s="42"/>
      <c r="O28" s="42"/>
      <c r="P28" s="42"/>
      <c r="Q28" s="42"/>
      <c r="R28" s="43"/>
    </row>
    <row r="29" spans="2:23" x14ac:dyDescent="0.2">
      <c r="B29" s="28" t="str">
        <f>VLOOKUP($J$5,$L$44:$M$48,2,FALSE)</f>
        <v>Mit den Massnahmen erreicht: 0 Punkte</v>
      </c>
      <c r="C29" s="13"/>
      <c r="D29" s="13"/>
      <c r="E29" s="13"/>
      <c r="F29" s="13"/>
      <c r="G29" s="14"/>
      <c r="L29" s="53" t="s">
        <v>43</v>
      </c>
      <c r="M29" s="54"/>
      <c r="N29" s="55" t="s">
        <v>19</v>
      </c>
      <c r="O29" s="55" t="s">
        <v>20</v>
      </c>
      <c r="P29" s="55" t="s">
        <v>21</v>
      </c>
      <c r="Q29" s="55" t="s">
        <v>22</v>
      </c>
      <c r="R29" s="56" t="s">
        <v>23</v>
      </c>
    </row>
    <row r="30" spans="2:23" ht="15" customHeight="1" x14ac:dyDescent="0.2">
      <c r="B30" s="20" t="s">
        <v>55</v>
      </c>
      <c r="C30" s="16">
        <f>J5</f>
        <v>0</v>
      </c>
      <c r="D30" s="21" t="s">
        <v>56</v>
      </c>
      <c r="E30" s="22"/>
      <c r="F30" s="22"/>
      <c r="G30" s="23"/>
      <c r="L30" s="57">
        <v>0</v>
      </c>
      <c r="M30" s="58" t="s">
        <v>42</v>
      </c>
      <c r="N30" s="57" t="s">
        <v>20</v>
      </c>
      <c r="O30" s="57" t="s">
        <v>20</v>
      </c>
      <c r="P30" s="57" t="s">
        <v>21</v>
      </c>
      <c r="Q30" s="57" t="s">
        <v>22</v>
      </c>
      <c r="R30" s="57" t="s">
        <v>23</v>
      </c>
    </row>
    <row r="31" spans="2:23" ht="15" x14ac:dyDescent="0.2">
      <c r="B31" s="24"/>
      <c r="C31" s="25"/>
      <c r="D31" s="25"/>
      <c r="E31" s="25"/>
      <c r="F31" s="25"/>
      <c r="G31" s="25"/>
      <c r="L31" s="57">
        <v>1</v>
      </c>
      <c r="M31" s="58" t="s">
        <v>39</v>
      </c>
      <c r="N31" s="57" t="s">
        <v>20</v>
      </c>
      <c r="O31" s="57" t="s">
        <v>20</v>
      </c>
      <c r="P31" s="57" t="s">
        <v>20</v>
      </c>
      <c r="Q31" s="59" t="s">
        <v>17</v>
      </c>
      <c r="R31" s="59" t="s">
        <v>18</v>
      </c>
    </row>
    <row r="32" spans="2:23" ht="15" x14ac:dyDescent="0.2">
      <c r="B32" s="9" t="s">
        <v>51</v>
      </c>
      <c r="C32" s="10"/>
      <c r="D32" s="10"/>
      <c r="E32" s="10"/>
      <c r="F32" s="10"/>
      <c r="G32" s="11"/>
      <c r="L32" s="57">
        <v>2</v>
      </c>
      <c r="M32" s="58" t="s">
        <v>40</v>
      </c>
      <c r="N32" s="57" t="s">
        <v>20</v>
      </c>
      <c r="O32" s="57" t="s">
        <v>20</v>
      </c>
      <c r="P32" s="57" t="s">
        <v>20</v>
      </c>
      <c r="Q32" s="57" t="s">
        <v>20</v>
      </c>
      <c r="R32" s="59" t="s">
        <v>17</v>
      </c>
    </row>
    <row r="33" spans="2:23" s="30" customFormat="1" x14ac:dyDescent="0.2">
      <c r="B33" s="28" t="str">
        <f>VLOOKUP($J$5,$L$44:$M$48,2,FALSE)</f>
        <v>Mit den Massnahmen erreicht: 0 Punkte</v>
      </c>
      <c r="C33" s="13"/>
      <c r="D33" s="13"/>
      <c r="E33" s="13"/>
      <c r="F33" s="13"/>
      <c r="G33" s="14"/>
      <c r="H33" s="1"/>
      <c r="I33" s="2"/>
      <c r="J33" s="1"/>
      <c r="K33" s="1"/>
      <c r="L33" s="57">
        <v>3</v>
      </c>
      <c r="M33" s="58" t="s">
        <v>41</v>
      </c>
      <c r="N33" s="57" t="s">
        <v>20</v>
      </c>
      <c r="O33" s="57" t="s">
        <v>20</v>
      </c>
      <c r="P33" s="57" t="s">
        <v>20</v>
      </c>
      <c r="Q33" s="57" t="s">
        <v>20</v>
      </c>
      <c r="R33" s="57" t="s">
        <v>20</v>
      </c>
      <c r="S33" s="40"/>
      <c r="T33" s="40"/>
      <c r="U33" s="40"/>
      <c r="V33" s="65"/>
      <c r="W33" s="66"/>
    </row>
    <row r="34" spans="2:23" s="30" customFormat="1" ht="15" x14ac:dyDescent="0.2">
      <c r="B34" s="82" t="str">
        <f>VLOOKUP($J$5,$L$51:$M$55,2,FALSE)</f>
        <v>Es dürfen keine PSM eingesetzt werden</v>
      </c>
      <c r="C34" s="83"/>
      <c r="D34" s="83"/>
      <c r="E34" s="83"/>
      <c r="F34" s="83"/>
      <c r="G34" s="84"/>
      <c r="H34" s="1"/>
      <c r="I34" s="2"/>
      <c r="J34" s="1"/>
      <c r="K34" s="1"/>
      <c r="L34" s="60"/>
      <c r="M34" s="54" t="s">
        <v>38</v>
      </c>
      <c r="N34" s="45"/>
      <c r="O34" s="46"/>
      <c r="P34" s="46"/>
      <c r="Q34" s="46"/>
      <c r="R34" s="61"/>
      <c r="S34" s="40"/>
      <c r="T34" s="40"/>
      <c r="U34" s="40"/>
      <c r="V34" s="65"/>
      <c r="W34" s="66"/>
    </row>
    <row r="35" spans="2:23" s="30" customFormat="1" x14ac:dyDescent="0.2">
      <c r="B35" s="1"/>
      <c r="C35" s="1"/>
      <c r="D35" s="1"/>
      <c r="E35" s="1"/>
      <c r="F35" s="1"/>
      <c r="G35" s="1"/>
      <c r="H35" s="1"/>
      <c r="I35" s="2"/>
      <c r="J35" s="1"/>
      <c r="K35" s="1"/>
      <c r="L35" s="60"/>
      <c r="M35" s="54"/>
      <c r="N35" s="45"/>
      <c r="O35" s="46"/>
      <c r="P35" s="46"/>
      <c r="Q35" s="46"/>
      <c r="R35" s="61"/>
      <c r="S35" s="40"/>
      <c r="T35" s="40"/>
      <c r="U35" s="40"/>
      <c r="V35" s="65"/>
      <c r="W35" s="66"/>
    </row>
    <row r="36" spans="2:23" s="30" customFormat="1" x14ac:dyDescent="0.2">
      <c r="B36" s="1"/>
      <c r="C36" s="1"/>
      <c r="D36" s="1"/>
      <c r="E36" s="1"/>
      <c r="F36" s="1"/>
      <c r="G36" s="1"/>
      <c r="H36" s="1"/>
      <c r="I36" s="2"/>
      <c r="J36" s="1"/>
      <c r="K36" s="1"/>
      <c r="L36" s="60"/>
      <c r="M36" s="54"/>
      <c r="N36" s="45"/>
      <c r="O36" s="46"/>
      <c r="P36" s="46"/>
      <c r="Q36" s="46"/>
      <c r="R36" s="61"/>
      <c r="S36" s="40"/>
      <c r="T36" s="40"/>
      <c r="U36" s="40"/>
      <c r="V36" s="65"/>
      <c r="W36" s="66"/>
    </row>
    <row r="37" spans="2:23" s="30" customFormat="1" x14ac:dyDescent="0.2">
      <c r="B37" s="1"/>
      <c r="C37" s="1"/>
      <c r="D37" s="1"/>
      <c r="E37" s="1"/>
      <c r="F37" s="1"/>
      <c r="G37" s="1"/>
      <c r="H37" s="1"/>
      <c r="I37" s="2"/>
      <c r="J37" s="1"/>
      <c r="K37" s="1"/>
      <c r="L37" s="53" t="s">
        <v>44</v>
      </c>
      <c r="M37" s="54"/>
      <c r="N37" s="45"/>
      <c r="O37" s="46"/>
      <c r="P37" s="46"/>
      <c r="Q37" s="46"/>
      <c r="R37" s="61"/>
      <c r="S37" s="40"/>
      <c r="T37" s="40"/>
      <c r="U37" s="40"/>
      <c r="V37" s="65"/>
      <c r="W37" s="66"/>
    </row>
    <row r="38" spans="2:23" s="30" customFormat="1" x14ac:dyDescent="0.2">
      <c r="B38" s="1"/>
      <c r="C38" s="1"/>
      <c r="D38" s="1"/>
      <c r="E38" s="1"/>
      <c r="F38" s="1"/>
      <c r="G38" s="1"/>
      <c r="H38" s="1"/>
      <c r="I38" s="2"/>
      <c r="J38" s="1"/>
      <c r="K38" s="1"/>
      <c r="L38" s="57">
        <v>0</v>
      </c>
      <c r="M38" s="58" t="s">
        <v>42</v>
      </c>
      <c r="N38" s="57" t="s">
        <v>19</v>
      </c>
      <c r="O38" s="57" t="s">
        <v>20</v>
      </c>
      <c r="P38" s="57" t="s">
        <v>21</v>
      </c>
      <c r="Q38" s="57" t="s">
        <v>22</v>
      </c>
      <c r="R38" s="57" t="s">
        <v>23</v>
      </c>
      <c r="S38" s="40"/>
      <c r="T38" s="40"/>
      <c r="U38" s="40"/>
      <c r="V38" s="65"/>
      <c r="W38" s="66"/>
    </row>
    <row r="39" spans="2:23" s="30" customFormat="1" x14ac:dyDescent="0.2">
      <c r="B39" s="1"/>
      <c r="C39" s="1"/>
      <c r="D39" s="1"/>
      <c r="E39" s="1"/>
      <c r="F39" s="1"/>
      <c r="G39" s="1"/>
      <c r="H39" s="1"/>
      <c r="I39" s="2"/>
      <c r="J39" s="1"/>
      <c r="K39" s="1"/>
      <c r="L39" s="57">
        <v>1</v>
      </c>
      <c r="M39" s="58" t="s">
        <v>39</v>
      </c>
      <c r="N39" s="57" t="s">
        <v>45</v>
      </c>
      <c r="O39" s="57" t="s">
        <v>19</v>
      </c>
      <c r="P39" s="57" t="s">
        <v>20</v>
      </c>
      <c r="Q39" s="59" t="s">
        <v>21</v>
      </c>
      <c r="R39" s="59" t="s">
        <v>22</v>
      </c>
      <c r="S39" s="40"/>
      <c r="T39" s="40"/>
      <c r="U39" s="40"/>
      <c r="V39" s="65"/>
      <c r="W39" s="66"/>
    </row>
    <row r="40" spans="2:23" s="30" customFormat="1" x14ac:dyDescent="0.2">
      <c r="B40" s="1"/>
      <c r="C40" s="1"/>
      <c r="D40" s="1"/>
      <c r="E40" s="1"/>
      <c r="F40" s="1"/>
      <c r="G40" s="1"/>
      <c r="H40" s="1"/>
      <c r="I40" s="2"/>
      <c r="J40" s="1"/>
      <c r="K40" s="1"/>
      <c r="L40" s="57">
        <v>2</v>
      </c>
      <c r="M40" s="58" t="s">
        <v>40</v>
      </c>
      <c r="N40" s="57" t="s">
        <v>45</v>
      </c>
      <c r="O40" s="57" t="s">
        <v>45</v>
      </c>
      <c r="P40" s="57" t="s">
        <v>19</v>
      </c>
      <c r="Q40" s="57" t="s">
        <v>20</v>
      </c>
      <c r="R40" s="59" t="s">
        <v>21</v>
      </c>
      <c r="S40" s="40"/>
      <c r="T40" s="40"/>
      <c r="U40" s="40"/>
      <c r="V40" s="65"/>
      <c r="W40" s="66"/>
    </row>
    <row r="41" spans="2:23" s="30" customFormat="1" x14ac:dyDescent="0.2">
      <c r="B41" s="1"/>
      <c r="C41" s="1"/>
      <c r="D41" s="1"/>
      <c r="E41" s="1"/>
      <c r="F41" s="1"/>
      <c r="G41" s="1"/>
      <c r="H41" s="1"/>
      <c r="I41" s="2"/>
      <c r="J41" s="1"/>
      <c r="K41" s="1"/>
      <c r="L41" s="57">
        <v>3</v>
      </c>
      <c r="M41" s="58" t="s">
        <v>41</v>
      </c>
      <c r="N41" s="57" t="s">
        <v>45</v>
      </c>
      <c r="O41" s="57" t="s">
        <v>45</v>
      </c>
      <c r="P41" s="57" t="s">
        <v>45</v>
      </c>
      <c r="Q41" s="57" t="s">
        <v>19</v>
      </c>
      <c r="R41" s="57" t="s">
        <v>20</v>
      </c>
      <c r="S41" s="40"/>
      <c r="T41" s="40"/>
      <c r="U41" s="40"/>
      <c r="V41" s="65"/>
      <c r="W41" s="66"/>
    </row>
    <row r="42" spans="2:23" s="30" customFormat="1" x14ac:dyDescent="0.2">
      <c r="B42" s="1"/>
      <c r="C42" s="1"/>
      <c r="D42" s="1"/>
      <c r="E42" s="1"/>
      <c r="F42" s="1"/>
      <c r="G42" s="1"/>
      <c r="H42" s="1"/>
      <c r="I42" s="2"/>
      <c r="J42" s="1"/>
      <c r="K42" s="1"/>
      <c r="L42" s="60"/>
      <c r="M42" s="54"/>
      <c r="N42" s="54"/>
      <c r="O42" s="46"/>
      <c r="P42" s="46"/>
      <c r="Q42" s="46"/>
      <c r="R42" s="61"/>
      <c r="S42" s="40"/>
      <c r="T42" s="40"/>
      <c r="U42" s="40"/>
      <c r="V42" s="65"/>
      <c r="W42" s="66"/>
    </row>
    <row r="43" spans="2:23" s="30" customFormat="1" x14ac:dyDescent="0.2">
      <c r="B43" s="1"/>
      <c r="C43" s="1"/>
      <c r="D43" s="1"/>
      <c r="E43" s="1"/>
      <c r="F43" s="1"/>
      <c r="G43" s="1"/>
      <c r="H43" s="1"/>
      <c r="I43" s="2"/>
      <c r="J43" s="1"/>
      <c r="K43" s="1"/>
      <c r="L43" s="53" t="s">
        <v>52</v>
      </c>
      <c r="M43" s="54"/>
      <c r="N43" s="54"/>
      <c r="O43" s="46"/>
      <c r="P43" s="46"/>
      <c r="Q43" s="46"/>
      <c r="R43" s="61"/>
      <c r="S43" s="40"/>
      <c r="T43" s="40"/>
      <c r="U43" s="40"/>
      <c r="V43" s="65"/>
      <c r="W43" s="66"/>
    </row>
    <row r="44" spans="2:23" s="30" customFormat="1" x14ac:dyDescent="0.2">
      <c r="B44" s="1"/>
      <c r="C44" s="1"/>
      <c r="D44" s="1"/>
      <c r="E44" s="1"/>
      <c r="F44" s="1"/>
      <c r="G44" s="1"/>
      <c r="H44" s="1"/>
      <c r="I44" s="2"/>
      <c r="J44" s="1"/>
      <c r="K44" s="1"/>
      <c r="L44" s="57">
        <v>0</v>
      </c>
      <c r="M44" s="58" t="s">
        <v>62</v>
      </c>
      <c r="N44" s="58" t="s">
        <v>46</v>
      </c>
      <c r="O44" s="46"/>
      <c r="P44" s="46"/>
      <c r="Q44" s="46"/>
      <c r="R44" s="61"/>
      <c r="S44" s="40"/>
      <c r="T44" s="40"/>
      <c r="U44" s="40"/>
      <c r="V44" s="65"/>
      <c r="W44" s="66"/>
    </row>
    <row r="45" spans="2:23" s="30" customFormat="1" x14ac:dyDescent="0.2">
      <c r="B45" s="1"/>
      <c r="C45" s="1"/>
      <c r="D45" s="1"/>
      <c r="E45" s="1"/>
      <c r="F45" s="1"/>
      <c r="G45" s="1"/>
      <c r="H45" s="1"/>
      <c r="I45" s="2"/>
      <c r="J45" s="1"/>
      <c r="K45" s="1"/>
      <c r="L45" s="57">
        <v>1</v>
      </c>
      <c r="M45" s="58" t="s">
        <v>63</v>
      </c>
      <c r="N45" s="58" t="s">
        <v>47</v>
      </c>
      <c r="O45" s="46"/>
      <c r="P45" s="46"/>
      <c r="Q45" s="46"/>
      <c r="R45" s="61"/>
      <c r="S45" s="40"/>
      <c r="T45" s="40"/>
      <c r="U45" s="40"/>
      <c r="V45" s="65"/>
      <c r="W45" s="66"/>
    </row>
    <row r="46" spans="2:23" s="30" customFormat="1" x14ac:dyDescent="0.2">
      <c r="B46" s="1"/>
      <c r="C46" s="1"/>
      <c r="D46" s="1"/>
      <c r="E46" s="1"/>
      <c r="F46" s="1"/>
      <c r="G46" s="1"/>
      <c r="H46" s="1"/>
      <c r="I46" s="2"/>
      <c r="J46" s="1"/>
      <c r="K46" s="1"/>
      <c r="L46" s="57">
        <v>2</v>
      </c>
      <c r="M46" s="58" t="s">
        <v>64</v>
      </c>
      <c r="N46" s="58" t="s">
        <v>48</v>
      </c>
      <c r="O46" s="46"/>
      <c r="P46" s="46"/>
      <c r="Q46" s="46"/>
      <c r="R46" s="61"/>
      <c r="S46" s="40"/>
      <c r="T46" s="40"/>
      <c r="U46" s="40"/>
      <c r="V46" s="65"/>
      <c r="W46" s="66"/>
    </row>
    <row r="47" spans="2:23" s="30" customFormat="1" x14ac:dyDescent="0.2">
      <c r="B47" s="1"/>
      <c r="C47" s="1"/>
      <c r="D47" s="1"/>
      <c r="E47" s="1"/>
      <c r="F47" s="1"/>
      <c r="G47" s="1"/>
      <c r="H47" s="1"/>
      <c r="I47" s="2"/>
      <c r="J47" s="1"/>
      <c r="K47" s="1"/>
      <c r="L47" s="57">
        <v>3</v>
      </c>
      <c r="M47" s="58" t="s">
        <v>66</v>
      </c>
      <c r="N47" s="58" t="s">
        <v>49</v>
      </c>
      <c r="O47" s="46"/>
      <c r="P47" s="46"/>
      <c r="Q47" s="46"/>
      <c r="R47" s="61"/>
      <c r="S47" s="40"/>
      <c r="T47" s="40"/>
      <c r="U47" s="40"/>
      <c r="V47" s="65"/>
      <c r="W47" s="66"/>
    </row>
    <row r="48" spans="2:23" s="30" customFormat="1" x14ac:dyDescent="0.2">
      <c r="B48" s="1"/>
      <c r="C48" s="1"/>
      <c r="D48" s="1"/>
      <c r="E48" s="1"/>
      <c r="F48" s="1"/>
      <c r="G48" s="1"/>
      <c r="H48" s="1"/>
      <c r="I48" s="2"/>
      <c r="J48" s="1"/>
      <c r="K48" s="1"/>
      <c r="L48" s="57">
        <v>4</v>
      </c>
      <c r="M48" s="58" t="s">
        <v>65</v>
      </c>
      <c r="N48" s="58" t="s">
        <v>50</v>
      </c>
      <c r="O48" s="46"/>
      <c r="P48" s="46"/>
      <c r="Q48" s="46"/>
      <c r="R48" s="61"/>
      <c r="S48" s="40"/>
      <c r="T48" s="40"/>
      <c r="U48" s="40"/>
      <c r="V48" s="65"/>
      <c r="W48" s="66"/>
    </row>
    <row r="49" spans="9:23" s="30" customFormat="1" x14ac:dyDescent="0.2">
      <c r="I49" s="2"/>
      <c r="J49" s="1"/>
      <c r="K49" s="1"/>
      <c r="L49" s="60"/>
      <c r="M49" s="54"/>
      <c r="N49" s="54"/>
      <c r="O49" s="46"/>
      <c r="P49" s="46"/>
      <c r="Q49" s="46"/>
      <c r="R49" s="61"/>
      <c r="S49" s="40"/>
      <c r="T49" s="40"/>
      <c r="U49" s="40"/>
      <c r="V49" s="65"/>
      <c r="W49" s="66"/>
    </row>
    <row r="50" spans="9:23" s="30" customFormat="1" x14ac:dyDescent="0.2">
      <c r="I50" s="2"/>
      <c r="J50" s="1"/>
      <c r="K50" s="1"/>
      <c r="L50" s="53" t="s">
        <v>53</v>
      </c>
      <c r="M50" s="54"/>
      <c r="N50" s="54"/>
      <c r="O50" s="46"/>
      <c r="P50" s="46"/>
      <c r="Q50" s="46"/>
      <c r="R50" s="61"/>
      <c r="S50" s="40"/>
      <c r="T50" s="40"/>
      <c r="U50" s="40"/>
      <c r="V50" s="65"/>
      <c r="W50" s="66"/>
    </row>
    <row r="51" spans="9:23" s="30" customFormat="1" x14ac:dyDescent="0.2">
      <c r="I51" s="2"/>
      <c r="J51" s="1"/>
      <c r="K51" s="1"/>
      <c r="L51" s="57">
        <v>0</v>
      </c>
      <c r="M51" s="58" t="s">
        <v>54</v>
      </c>
      <c r="N51" s="54"/>
      <c r="O51" s="46"/>
      <c r="P51" s="46"/>
      <c r="Q51" s="46"/>
      <c r="R51" s="61"/>
      <c r="S51" s="40"/>
      <c r="T51" s="40"/>
      <c r="U51" s="40"/>
      <c r="V51" s="65"/>
      <c r="W51" s="66"/>
    </row>
    <row r="52" spans="9:23" s="30" customFormat="1" x14ac:dyDescent="0.2">
      <c r="I52" s="2"/>
      <c r="J52" s="1"/>
      <c r="K52" s="1"/>
      <c r="L52" s="57">
        <v>1</v>
      </c>
      <c r="M52" s="58" t="s">
        <v>71</v>
      </c>
      <c r="N52" s="54"/>
      <c r="O52" s="46"/>
      <c r="P52" s="46"/>
      <c r="Q52" s="46"/>
      <c r="R52" s="61"/>
      <c r="S52" s="40"/>
      <c r="T52" s="40"/>
      <c r="U52" s="40"/>
      <c r="V52" s="65"/>
      <c r="W52" s="66"/>
    </row>
    <row r="53" spans="9:23" s="30" customFormat="1" x14ac:dyDescent="0.2">
      <c r="I53" s="2"/>
      <c r="J53" s="1"/>
      <c r="K53" s="1"/>
      <c r="L53" s="57">
        <v>2</v>
      </c>
      <c r="M53" s="58" t="s">
        <v>71</v>
      </c>
      <c r="N53" s="54"/>
      <c r="O53" s="46"/>
      <c r="P53" s="46"/>
      <c r="Q53" s="46"/>
      <c r="R53" s="61"/>
      <c r="S53" s="40"/>
      <c r="T53" s="40"/>
      <c r="U53" s="40"/>
      <c r="V53" s="65"/>
      <c r="W53" s="66"/>
    </row>
    <row r="54" spans="9:23" s="30" customFormat="1" x14ac:dyDescent="0.2">
      <c r="I54" s="2"/>
      <c r="J54" s="1"/>
      <c r="K54" s="1"/>
      <c r="L54" s="57">
        <v>3</v>
      </c>
      <c r="M54" s="58" t="s">
        <v>71</v>
      </c>
      <c r="N54" s="54"/>
      <c r="O54" s="46"/>
      <c r="P54" s="46"/>
      <c r="Q54" s="46"/>
      <c r="R54" s="61"/>
      <c r="S54" s="40"/>
      <c r="T54" s="40"/>
      <c r="U54" s="40"/>
      <c r="V54" s="65"/>
      <c r="W54" s="66"/>
    </row>
    <row r="55" spans="9:23" s="30" customFormat="1" x14ac:dyDescent="0.2">
      <c r="I55" s="2"/>
      <c r="J55" s="1"/>
      <c r="K55" s="1"/>
      <c r="L55" s="57">
        <v>4</v>
      </c>
      <c r="M55" s="58" t="s">
        <v>71</v>
      </c>
      <c r="N55" s="62"/>
      <c r="O55" s="51"/>
      <c r="P55" s="51"/>
      <c r="Q55" s="51"/>
      <c r="R55" s="63"/>
      <c r="S55" s="40"/>
      <c r="T55" s="40"/>
      <c r="U55" s="40"/>
      <c r="V55" s="65"/>
      <c r="W55" s="66"/>
    </row>
  </sheetData>
  <sheetProtection algorithmName="SHA-512" hashValue="pGhWG2WF3He0c5TWrrItFeBh8FqEfDk2coC2qEMeD9OSlodU1Z3ldIS9RZDahEka50IZpYDxjasVOrr9rJjILw==" saltValue="RJD5Dt31IYU4PZq5gLsz9g==" spinCount="100000" sheet="1" selectLockedCells="1"/>
  <mergeCells count="16">
    <mergeCell ref="B1:G1"/>
    <mergeCell ref="B7:G7"/>
    <mergeCell ref="B34:G34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8"/>
    <mergeCell ref="B3:G3"/>
    <mergeCell ref="B4:G4"/>
    <mergeCell ref="B5:G5"/>
  </mergeCells>
  <conditionalFormatting sqref="C31">
    <cfRule type="cellIs" dxfId="1" priority="1" operator="equal">
      <formula>$D$20</formula>
    </cfRule>
    <cfRule type="cellIs" priority="2" operator="equal">
      <formula>"6 m"</formula>
    </cfRule>
  </conditionalFormatting>
  <dataValidations count="8">
    <dataValidation type="list" allowBlank="1" showInputMessage="1" showErrorMessage="1" sqref="B15" xr:uid="{00000000-0002-0000-0200-000000000000}">
      <formula1>$U$21:$U$22</formula1>
    </dataValidation>
    <dataValidation type="list" allowBlank="1" showInputMessage="1" showErrorMessage="1" sqref="B14" xr:uid="{00000000-0002-0000-0200-000001000000}">
      <formula1>$R$21:$R$23</formula1>
    </dataValidation>
    <dataValidation type="list" allowBlank="1" showInputMessage="1" showErrorMessage="1" sqref="B8" xr:uid="{00000000-0002-0000-0200-000002000000}">
      <formula1>$L$7:$L$9</formula1>
    </dataValidation>
    <dataValidation type="list" allowBlank="1" showInputMessage="1" showErrorMessage="1" sqref="B12" xr:uid="{00000000-0002-0000-0200-000003000000}">
      <formula1>$L$21:$L$24</formula1>
    </dataValidation>
    <dataValidation type="list" allowBlank="1" showInputMessage="1" showErrorMessage="1" sqref="B9" xr:uid="{00000000-0002-0000-0200-000004000000}">
      <formula1>$O$7:$O$13</formula1>
    </dataValidation>
    <dataValidation type="list" allowBlank="1" showInputMessage="1" showErrorMessage="1" sqref="B13" xr:uid="{00000000-0002-0000-0200-000005000000}">
      <formula1>$O$21:$O$23</formula1>
    </dataValidation>
    <dataValidation type="list" allowBlank="1" showInputMessage="1" showErrorMessage="1" sqref="B11" xr:uid="{00000000-0002-0000-0200-000006000000}">
      <formula1>$U$7:$U$14</formula1>
    </dataValidation>
    <dataValidation type="list" allowBlank="1" showInputMessage="1" showErrorMessage="1" sqref="B10" xr:uid="{00000000-0002-0000-0200-000007000000}">
      <formula1>$R$7:$R$16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orientation="portrait" r:id="rId1"/>
  <headerFooter>
    <oddHeader>&amp;L&amp;"Arial,Fett"Reduktion der Drift und Abschwemmung von Pflanzenschutzmitteln im Obstbau und in Strauchbeeren</oddHeader>
    <oddFooter>&amp;L&amp;10Version 1.0&amp;C&amp;10Erstellt: &amp;D&amp;R&amp;10© Agrocontrol des ZBV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X55"/>
  <sheetViews>
    <sheetView showGridLines="0" showRowColHeaders="0" workbookViewId="0">
      <selection activeCell="B3" sqref="B3:G3"/>
    </sheetView>
  </sheetViews>
  <sheetFormatPr baseColWidth="10" defaultRowHeight="14.25" x14ac:dyDescent="0.2"/>
  <cols>
    <col min="1" max="1" width="11" style="1"/>
    <col min="2" max="2" width="53.875" style="1" customWidth="1"/>
    <col min="3" max="7" width="6.625" style="1" customWidth="1"/>
    <col min="8" max="8" width="11" style="1" customWidth="1"/>
    <col min="9" max="9" width="11" style="2" hidden="1" customWidth="1"/>
    <col min="10" max="11" width="11" style="1" hidden="1" customWidth="1"/>
    <col min="12" max="12" width="69.25" style="40" hidden="1" customWidth="1"/>
    <col min="13" max="13" width="68.5" style="40" hidden="1" customWidth="1"/>
    <col min="14" max="14" width="53.875" style="40" hidden="1" customWidth="1"/>
    <col min="15" max="15" width="54.125" style="40" hidden="1" customWidth="1"/>
    <col min="16" max="17" width="11" style="40" hidden="1" customWidth="1"/>
    <col min="18" max="18" width="137.375" style="40" hidden="1" customWidth="1"/>
    <col min="19" max="20" width="11" style="40" hidden="1" customWidth="1"/>
    <col min="21" max="21" width="75.375" style="40" hidden="1" customWidth="1"/>
    <col min="22" max="22" width="11" style="65" hidden="1" customWidth="1"/>
    <col min="23" max="23" width="11" style="66" hidden="1" customWidth="1"/>
    <col min="24" max="24" width="11" style="1" hidden="1" customWidth="1"/>
    <col min="25" max="16384" width="11" style="1"/>
  </cols>
  <sheetData>
    <row r="1" spans="2:23" s="31" customFormat="1" ht="15" x14ac:dyDescent="0.25">
      <c r="B1" s="94" t="s">
        <v>107</v>
      </c>
      <c r="C1" s="94"/>
      <c r="D1" s="94"/>
      <c r="E1" s="94"/>
      <c r="F1" s="94"/>
      <c r="G1" s="94"/>
      <c r="I1" s="2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  <c r="W1" s="66"/>
    </row>
    <row r="2" spans="2:23" x14ac:dyDescent="0.2">
      <c r="F2" s="32"/>
    </row>
    <row r="3" spans="2:23" x14ac:dyDescent="0.2">
      <c r="B3" s="80" t="s">
        <v>57</v>
      </c>
      <c r="C3" s="80"/>
      <c r="D3" s="80"/>
      <c r="E3" s="80"/>
      <c r="F3" s="80"/>
      <c r="G3" s="80"/>
    </row>
    <row r="4" spans="2:23" x14ac:dyDescent="0.2">
      <c r="B4" s="81" t="s">
        <v>58</v>
      </c>
      <c r="C4" s="81"/>
      <c r="D4" s="81"/>
      <c r="E4" s="81"/>
      <c r="F4" s="81"/>
      <c r="G4" s="81"/>
      <c r="I4" s="2" t="s">
        <v>36</v>
      </c>
      <c r="J4" s="1" t="s">
        <v>37</v>
      </c>
      <c r="L4" s="41" t="s">
        <v>72</v>
      </c>
      <c r="M4" s="42"/>
      <c r="N4" s="42"/>
      <c r="O4" s="42"/>
      <c r="P4" s="42"/>
      <c r="Q4" s="42"/>
      <c r="R4" s="42"/>
      <c r="S4" s="42"/>
      <c r="T4" s="42"/>
      <c r="U4" s="42"/>
      <c r="V4" s="69"/>
      <c r="W4" s="70"/>
    </row>
    <row r="5" spans="2:23" x14ac:dyDescent="0.2">
      <c r="B5" s="80" t="s">
        <v>59</v>
      </c>
      <c r="C5" s="80"/>
      <c r="D5" s="80"/>
      <c r="E5" s="80"/>
      <c r="F5" s="80"/>
      <c r="G5" s="80"/>
      <c r="I5" s="3">
        <f>IF(I6&gt;3,3,I6)</f>
        <v>0</v>
      </c>
      <c r="J5" s="3">
        <f>IF(J6&gt;4,4,J6)</f>
        <v>0</v>
      </c>
      <c r="L5" s="44" t="s">
        <v>75</v>
      </c>
      <c r="M5" s="45"/>
      <c r="N5" s="45"/>
      <c r="O5" s="46"/>
      <c r="P5" s="45"/>
      <c r="Q5" s="45"/>
      <c r="R5" s="46"/>
      <c r="S5" s="45"/>
      <c r="T5" s="45"/>
      <c r="U5" s="46"/>
      <c r="V5" s="45"/>
      <c r="W5" s="71"/>
    </row>
    <row r="6" spans="2:23" x14ac:dyDescent="0.2">
      <c r="I6" s="4">
        <f>INT(I7)</f>
        <v>0</v>
      </c>
      <c r="J6" s="4">
        <f>INT(J7)</f>
        <v>0</v>
      </c>
      <c r="L6" s="44" t="s">
        <v>8</v>
      </c>
      <c r="M6" s="45" t="s">
        <v>34</v>
      </c>
      <c r="N6" s="45" t="s">
        <v>35</v>
      </c>
      <c r="O6" s="46" t="s">
        <v>9</v>
      </c>
      <c r="P6" s="45" t="s">
        <v>34</v>
      </c>
      <c r="Q6" s="45" t="s">
        <v>35</v>
      </c>
      <c r="R6" s="46" t="s">
        <v>13</v>
      </c>
      <c r="S6" s="45" t="s">
        <v>34</v>
      </c>
      <c r="T6" s="45" t="s">
        <v>35</v>
      </c>
      <c r="U6" s="46" t="s">
        <v>90</v>
      </c>
      <c r="V6" s="45" t="s">
        <v>34</v>
      </c>
      <c r="W6" s="47" t="s">
        <v>35</v>
      </c>
    </row>
    <row r="7" spans="2:23" ht="15" x14ac:dyDescent="0.2">
      <c r="B7" s="95" t="s">
        <v>120</v>
      </c>
      <c r="C7" s="95"/>
      <c r="D7" s="95"/>
      <c r="E7" s="95"/>
      <c r="F7" s="95"/>
      <c r="G7" s="95"/>
      <c r="I7" s="3">
        <f>SUM(I8:I15)</f>
        <v>0</v>
      </c>
      <c r="J7" s="3">
        <f>SUM(J8:J15)</f>
        <v>0</v>
      </c>
      <c r="L7" s="48" t="s">
        <v>74</v>
      </c>
      <c r="M7" s="45">
        <v>0.5</v>
      </c>
      <c r="N7" s="45">
        <v>0</v>
      </c>
      <c r="O7" s="72" t="s">
        <v>109</v>
      </c>
      <c r="P7" s="45">
        <v>0.5</v>
      </c>
      <c r="Q7" s="45">
        <v>0</v>
      </c>
      <c r="R7" s="73" t="s">
        <v>82</v>
      </c>
      <c r="S7" s="45">
        <v>0.5</v>
      </c>
      <c r="T7" s="45">
        <v>0</v>
      </c>
      <c r="U7" s="46" t="s">
        <v>110</v>
      </c>
      <c r="V7" s="45">
        <v>0.5</v>
      </c>
      <c r="W7" s="71">
        <v>0</v>
      </c>
    </row>
    <row r="8" spans="2:23" s="32" customFormat="1" ht="15" customHeight="1" x14ac:dyDescent="0.2">
      <c r="B8" s="91" t="s">
        <v>16</v>
      </c>
      <c r="C8" s="91"/>
      <c r="D8" s="91"/>
      <c r="E8" s="91"/>
      <c r="F8" s="91"/>
      <c r="G8" s="91"/>
      <c r="I8" s="33">
        <f>IF(B8=0," ",VLOOKUP(B8,$L$7:$N$9,2,FALSE))</f>
        <v>0</v>
      </c>
      <c r="J8" s="34">
        <f>IF(B8=0," ",VLOOKUP(B8,$L$7:$N$9,3,FALSE))</f>
        <v>0</v>
      </c>
      <c r="L8" s="74" t="s">
        <v>76</v>
      </c>
      <c r="M8" s="75">
        <v>1</v>
      </c>
      <c r="N8" s="75">
        <v>0</v>
      </c>
      <c r="O8" s="73" t="s">
        <v>77</v>
      </c>
      <c r="P8" s="75">
        <v>0.5</v>
      </c>
      <c r="Q8" s="75">
        <v>0</v>
      </c>
      <c r="R8" s="73" t="s">
        <v>98</v>
      </c>
      <c r="S8" s="75">
        <v>0.5</v>
      </c>
      <c r="T8" s="75">
        <v>0</v>
      </c>
      <c r="U8" s="73" t="s">
        <v>92</v>
      </c>
      <c r="V8" s="75">
        <v>0.5</v>
      </c>
      <c r="W8" s="76">
        <v>0</v>
      </c>
    </row>
    <row r="9" spans="2:23" s="32" customFormat="1" ht="15" x14ac:dyDescent="0.2">
      <c r="B9" s="91" t="s">
        <v>16</v>
      </c>
      <c r="C9" s="91"/>
      <c r="D9" s="91"/>
      <c r="E9" s="91"/>
      <c r="F9" s="91"/>
      <c r="G9" s="91"/>
      <c r="I9" s="33">
        <f>IF(B9=0," ",VLOOKUP(B9,$O$7:$Q$13,2,FALSE))</f>
        <v>0</v>
      </c>
      <c r="J9" s="34">
        <f>IF(B9=0," ",VLOOKUP(B9,$O$7:$Q$13,3,FALSE))</f>
        <v>0</v>
      </c>
      <c r="L9" s="78" t="s">
        <v>16</v>
      </c>
      <c r="M9" s="75">
        <v>0</v>
      </c>
      <c r="N9" s="75">
        <v>0</v>
      </c>
      <c r="O9" s="73" t="s">
        <v>78</v>
      </c>
      <c r="P9" s="75">
        <v>1</v>
      </c>
      <c r="Q9" s="75">
        <v>0</v>
      </c>
      <c r="R9" s="73" t="s">
        <v>83</v>
      </c>
      <c r="S9" s="75">
        <v>1</v>
      </c>
      <c r="T9" s="75">
        <v>0</v>
      </c>
      <c r="U9" s="73" t="s">
        <v>93</v>
      </c>
      <c r="V9" s="75">
        <v>0.5</v>
      </c>
      <c r="W9" s="76">
        <v>0</v>
      </c>
    </row>
    <row r="10" spans="2:23" s="32" customFormat="1" ht="30" customHeight="1" x14ac:dyDescent="0.2">
      <c r="B10" s="91" t="s">
        <v>16</v>
      </c>
      <c r="C10" s="91"/>
      <c r="D10" s="91"/>
      <c r="E10" s="91"/>
      <c r="F10" s="91"/>
      <c r="G10" s="91"/>
      <c r="I10" s="33">
        <f>IF(B10=0," ",VLOOKUP(B10,$R$6:$T$16,2,FALSE))</f>
        <v>0</v>
      </c>
      <c r="J10" s="34">
        <f>IF(B10=0," ",VLOOKUP(B10,$R$6:$T$16,3,FALSE))</f>
        <v>0</v>
      </c>
      <c r="L10" s="74"/>
      <c r="M10" s="75"/>
      <c r="N10" s="75"/>
      <c r="O10" s="73" t="s">
        <v>79</v>
      </c>
      <c r="P10" s="75">
        <v>1</v>
      </c>
      <c r="Q10" s="75">
        <v>0</v>
      </c>
      <c r="R10" s="73" t="s">
        <v>88</v>
      </c>
      <c r="S10" s="75">
        <v>1</v>
      </c>
      <c r="T10" s="75">
        <v>0</v>
      </c>
      <c r="U10" s="73" t="s">
        <v>111</v>
      </c>
      <c r="V10" s="75">
        <v>1</v>
      </c>
      <c r="W10" s="76">
        <v>0</v>
      </c>
    </row>
    <row r="11" spans="2:23" s="32" customFormat="1" ht="30" customHeight="1" x14ac:dyDescent="0.2">
      <c r="B11" s="96" t="s">
        <v>16</v>
      </c>
      <c r="C11" s="97"/>
      <c r="D11" s="97"/>
      <c r="E11" s="97"/>
      <c r="F11" s="97"/>
      <c r="G11" s="98"/>
      <c r="I11" s="33">
        <f>IF(B11=0," ",VLOOKUP(B11,$U$7:$W$14,2,FALSE))</f>
        <v>0</v>
      </c>
      <c r="J11" s="34">
        <f>IF(B11=0," ",VLOOKUP(B11,$U$7:$W$14,3,FALSE))</f>
        <v>0</v>
      </c>
      <c r="L11" s="74"/>
      <c r="M11" s="75"/>
      <c r="N11" s="75"/>
      <c r="O11" s="73" t="s">
        <v>80</v>
      </c>
      <c r="P11" s="75">
        <v>1.5</v>
      </c>
      <c r="Q11" s="75">
        <v>0</v>
      </c>
      <c r="R11" s="73" t="s">
        <v>89</v>
      </c>
      <c r="S11" s="75">
        <v>1</v>
      </c>
      <c r="T11" s="75">
        <v>0</v>
      </c>
      <c r="U11" s="73" t="s">
        <v>112</v>
      </c>
      <c r="V11" s="75">
        <v>1</v>
      </c>
      <c r="W11" s="76">
        <v>0</v>
      </c>
    </row>
    <row r="12" spans="2:23" s="32" customFormat="1" ht="15" customHeight="1" x14ac:dyDescent="0.2">
      <c r="B12" s="91" t="s">
        <v>16</v>
      </c>
      <c r="C12" s="91"/>
      <c r="D12" s="91"/>
      <c r="E12" s="91"/>
      <c r="F12" s="91"/>
      <c r="G12" s="91"/>
      <c r="I12" s="34">
        <f>IF(B12=0," ",VLOOKUP(B12,$L$21:$N$24,2,FALSE))</f>
        <v>0</v>
      </c>
      <c r="J12" s="33">
        <f>IF(B12=0," ",VLOOKUP(B12,$L$21:$N$24,3,FALSE))</f>
        <v>0</v>
      </c>
      <c r="L12" s="74"/>
      <c r="M12" s="75"/>
      <c r="N12" s="75"/>
      <c r="O12" s="73" t="s">
        <v>81</v>
      </c>
      <c r="P12" s="75">
        <v>1.5</v>
      </c>
      <c r="Q12" s="75">
        <v>0</v>
      </c>
      <c r="R12" s="73" t="s">
        <v>84</v>
      </c>
      <c r="S12" s="75">
        <v>1</v>
      </c>
      <c r="T12" s="75">
        <v>0</v>
      </c>
      <c r="U12" s="73" t="s">
        <v>113</v>
      </c>
      <c r="V12" s="75">
        <v>1</v>
      </c>
      <c r="W12" s="76">
        <v>0</v>
      </c>
    </row>
    <row r="13" spans="2:23" s="32" customFormat="1" ht="15" x14ac:dyDescent="0.2">
      <c r="B13" s="91" t="s">
        <v>16</v>
      </c>
      <c r="C13" s="91"/>
      <c r="D13" s="91"/>
      <c r="E13" s="91"/>
      <c r="F13" s="91"/>
      <c r="G13" s="91"/>
      <c r="I13" s="34">
        <f>IF(B13=0," ",VLOOKUP(B13,$O$21:$Q$23,2,FALSE))</f>
        <v>0</v>
      </c>
      <c r="J13" s="33">
        <f>IF(B13=0," ",VLOOKUP(B13,$O$21:$Q$23,3,FALSE))</f>
        <v>0</v>
      </c>
      <c r="L13" s="74"/>
      <c r="M13" s="75"/>
      <c r="N13" s="75"/>
      <c r="O13" s="73" t="s">
        <v>16</v>
      </c>
      <c r="P13" s="75">
        <v>0</v>
      </c>
      <c r="Q13" s="75">
        <v>0</v>
      </c>
      <c r="R13" s="73" t="s">
        <v>85</v>
      </c>
      <c r="S13" s="75">
        <v>2</v>
      </c>
      <c r="T13" s="75">
        <v>0</v>
      </c>
      <c r="U13" s="46" t="s">
        <v>16</v>
      </c>
      <c r="V13" s="45">
        <v>0</v>
      </c>
      <c r="W13" s="71">
        <v>0</v>
      </c>
    </row>
    <row r="14" spans="2:23" ht="15" x14ac:dyDescent="0.2">
      <c r="B14" s="91" t="s">
        <v>16</v>
      </c>
      <c r="C14" s="91"/>
      <c r="D14" s="91"/>
      <c r="E14" s="91"/>
      <c r="F14" s="91"/>
      <c r="G14" s="91"/>
      <c r="I14" s="34">
        <f>IF(B14=0," ",VLOOKUP(B14,$R$21:$T$23,2,FALSE))</f>
        <v>0</v>
      </c>
      <c r="J14" s="33">
        <f>IF(B14=0," ",VLOOKUP(B14,$R$21:$T$23,3,FALSE))</f>
        <v>0</v>
      </c>
      <c r="L14" s="48"/>
      <c r="M14" s="45"/>
      <c r="N14" s="45"/>
      <c r="O14" s="46"/>
      <c r="P14" s="45"/>
      <c r="Q14" s="45"/>
      <c r="R14" s="46" t="s">
        <v>86</v>
      </c>
      <c r="S14" s="45">
        <v>2</v>
      </c>
      <c r="T14" s="45">
        <v>0</v>
      </c>
      <c r="U14" s="46"/>
      <c r="V14" s="45"/>
      <c r="W14" s="71"/>
    </row>
    <row r="15" spans="2:23" ht="15" x14ac:dyDescent="0.2">
      <c r="B15" s="99" t="s">
        <v>16</v>
      </c>
      <c r="C15" s="99"/>
      <c r="D15" s="99"/>
      <c r="E15" s="99"/>
      <c r="F15" s="99"/>
      <c r="G15" s="99"/>
      <c r="I15" s="34">
        <f>IF(B15=0," ",VLOOKUP(B15,$U$21:$W$22,2,FALSE))</f>
        <v>0</v>
      </c>
      <c r="J15" s="33">
        <f>IF(B15=0," ",VLOOKUP(B15,$U$21:$W$22,3,FALSE))</f>
        <v>0</v>
      </c>
      <c r="L15" s="48"/>
      <c r="M15" s="45"/>
      <c r="N15" s="45"/>
      <c r="O15" s="46"/>
      <c r="P15" s="45"/>
      <c r="Q15" s="45"/>
      <c r="R15" s="46" t="s">
        <v>87</v>
      </c>
      <c r="S15" s="45">
        <v>2</v>
      </c>
      <c r="T15" s="45">
        <v>0</v>
      </c>
      <c r="U15" s="46"/>
      <c r="V15" s="45"/>
      <c r="W15" s="71"/>
    </row>
    <row r="16" spans="2:23" ht="15" customHeight="1" x14ac:dyDescent="0.2">
      <c r="B16" s="100"/>
      <c r="C16" s="101"/>
      <c r="D16" s="101"/>
      <c r="E16" s="101"/>
      <c r="F16" s="101"/>
      <c r="G16" s="102"/>
      <c r="I16" s="35"/>
      <c r="J16" s="36"/>
      <c r="L16" s="44"/>
      <c r="M16" s="45"/>
      <c r="N16" s="45"/>
      <c r="O16" s="46"/>
      <c r="P16" s="45"/>
      <c r="Q16" s="45"/>
      <c r="R16" s="46" t="s">
        <v>16</v>
      </c>
      <c r="S16" s="45">
        <v>0</v>
      </c>
      <c r="T16" s="45">
        <v>0</v>
      </c>
      <c r="U16" s="46"/>
      <c r="V16" s="45"/>
      <c r="W16" s="71"/>
    </row>
    <row r="17" spans="2:23" x14ac:dyDescent="0.2">
      <c r="B17" s="110" t="s">
        <v>108</v>
      </c>
      <c r="C17" s="111"/>
      <c r="D17" s="111"/>
      <c r="E17" s="111"/>
      <c r="F17" s="111"/>
      <c r="G17" s="112"/>
      <c r="L17" s="44"/>
      <c r="M17" s="45"/>
      <c r="N17" s="45"/>
      <c r="O17" s="46"/>
      <c r="P17" s="45"/>
      <c r="Q17" s="45"/>
      <c r="R17" s="46"/>
      <c r="S17" s="45"/>
      <c r="T17" s="45"/>
      <c r="U17" s="46"/>
      <c r="V17" s="45"/>
      <c r="W17" s="71"/>
    </row>
    <row r="18" spans="2:23" x14ac:dyDescent="0.2">
      <c r="B18" s="113"/>
      <c r="C18" s="114"/>
      <c r="D18" s="114"/>
      <c r="E18" s="114"/>
      <c r="F18" s="114"/>
      <c r="G18" s="115"/>
      <c r="L18" s="44"/>
      <c r="M18" s="45"/>
      <c r="N18" s="45"/>
      <c r="O18" s="46"/>
      <c r="P18" s="45"/>
      <c r="Q18" s="45"/>
      <c r="R18" s="46"/>
      <c r="S18" s="45"/>
      <c r="T18" s="45"/>
      <c r="U18" s="46"/>
      <c r="V18" s="45"/>
      <c r="W18" s="71"/>
    </row>
    <row r="19" spans="2:23" x14ac:dyDescent="0.2">
      <c r="L19" s="44"/>
      <c r="M19" s="45"/>
      <c r="N19" s="45"/>
      <c r="O19" s="46"/>
      <c r="P19" s="45"/>
      <c r="Q19" s="45"/>
      <c r="R19" s="46"/>
      <c r="S19" s="45"/>
      <c r="T19" s="45"/>
      <c r="U19" s="46"/>
      <c r="V19" s="45"/>
      <c r="W19" s="71"/>
    </row>
    <row r="20" spans="2:23" ht="15" x14ac:dyDescent="0.2">
      <c r="B20" s="9" t="s">
        <v>60</v>
      </c>
      <c r="C20" s="10" t="s">
        <v>19</v>
      </c>
      <c r="D20" s="10" t="s">
        <v>20</v>
      </c>
      <c r="E20" s="10" t="s">
        <v>21</v>
      </c>
      <c r="F20" s="10" t="s">
        <v>22</v>
      </c>
      <c r="G20" s="11" t="s">
        <v>23</v>
      </c>
      <c r="L20" s="44" t="s">
        <v>30</v>
      </c>
      <c r="M20" s="45"/>
      <c r="N20" s="45"/>
      <c r="O20" s="46" t="s">
        <v>13</v>
      </c>
      <c r="P20" s="45"/>
      <c r="Q20" s="45"/>
      <c r="R20" s="46" t="s">
        <v>102</v>
      </c>
      <c r="S20" s="45" t="s">
        <v>34</v>
      </c>
      <c r="T20" s="45" t="s">
        <v>35</v>
      </c>
      <c r="U20" s="46" t="s">
        <v>105</v>
      </c>
      <c r="V20" s="45" t="s">
        <v>34</v>
      </c>
      <c r="W20" s="47" t="s">
        <v>35</v>
      </c>
    </row>
    <row r="21" spans="2:23" x14ac:dyDescent="0.2">
      <c r="B21" s="12" t="str">
        <f>VLOOKUP(I5,L30:M33,2,FALSE)</f>
        <v xml:space="preserve">Erreicht: 0 % Driftreduktion </v>
      </c>
      <c r="C21" s="13"/>
      <c r="D21" s="13"/>
      <c r="E21" s="13"/>
      <c r="F21" s="13"/>
      <c r="G21" s="14"/>
      <c r="I21" s="1"/>
      <c r="L21" s="44" t="s">
        <v>123</v>
      </c>
      <c r="M21" s="45">
        <v>0</v>
      </c>
      <c r="N21" s="45">
        <v>1</v>
      </c>
      <c r="O21" s="46" t="s">
        <v>100</v>
      </c>
      <c r="P21" s="45">
        <v>0</v>
      </c>
      <c r="Q21" s="45">
        <v>2</v>
      </c>
      <c r="R21" s="46" t="s">
        <v>104</v>
      </c>
      <c r="S21" s="45">
        <v>0</v>
      </c>
      <c r="T21" s="45">
        <v>1</v>
      </c>
      <c r="U21" s="46" t="s">
        <v>106</v>
      </c>
      <c r="V21" s="45">
        <v>0</v>
      </c>
      <c r="W21" s="71">
        <v>1</v>
      </c>
    </row>
    <row r="22" spans="2:23" ht="15" x14ac:dyDescent="0.2">
      <c r="B22" s="15" t="s">
        <v>69</v>
      </c>
      <c r="C22" s="16" t="str">
        <f>VLOOKUP($I$5,$L$30:$R$33,3,FALSE)</f>
        <v>6 m</v>
      </c>
      <c r="D22" s="16" t="str">
        <f>VLOOKUP($I$5,$L$30:$R$33,4,FALSE)</f>
        <v>6 m</v>
      </c>
      <c r="E22" s="16" t="str">
        <f>VLOOKUP($I$5,$L$30:$R$33,5,FALSE)</f>
        <v>20 m</v>
      </c>
      <c r="F22" s="16" t="str">
        <f>VLOOKUP($I$5,$L$30:$R$33,6,FALSE)</f>
        <v>50 m</v>
      </c>
      <c r="G22" s="17" t="str">
        <f>VLOOKUP($I$5,$L$30:$R$33,7,FALSE)</f>
        <v>100 m</v>
      </c>
      <c r="I22" s="1"/>
      <c r="L22" s="44" t="s">
        <v>122</v>
      </c>
      <c r="M22" s="45">
        <v>0</v>
      </c>
      <c r="N22" s="45">
        <v>2</v>
      </c>
      <c r="O22" s="46" t="s">
        <v>101</v>
      </c>
      <c r="P22" s="45">
        <v>0</v>
      </c>
      <c r="Q22" s="45">
        <v>3</v>
      </c>
      <c r="R22" s="46" t="s">
        <v>103</v>
      </c>
      <c r="S22" s="45">
        <v>0</v>
      </c>
      <c r="T22" s="45">
        <v>2</v>
      </c>
      <c r="U22" s="46" t="s">
        <v>16</v>
      </c>
      <c r="V22" s="45">
        <v>0</v>
      </c>
      <c r="W22" s="71">
        <v>0</v>
      </c>
    </row>
    <row r="23" spans="2:23" x14ac:dyDescent="0.2">
      <c r="C23" s="2"/>
      <c r="D23" s="2"/>
      <c r="E23" s="2"/>
      <c r="F23" s="2"/>
      <c r="G23" s="2"/>
      <c r="I23" s="1"/>
      <c r="L23" s="44" t="s">
        <v>124</v>
      </c>
      <c r="M23" s="45">
        <v>0</v>
      </c>
      <c r="N23" s="45">
        <v>3</v>
      </c>
      <c r="O23" s="44" t="s">
        <v>16</v>
      </c>
      <c r="P23" s="45">
        <v>0</v>
      </c>
      <c r="Q23" s="45">
        <v>0</v>
      </c>
      <c r="R23" s="46" t="s">
        <v>16</v>
      </c>
      <c r="S23" s="45">
        <v>0</v>
      </c>
      <c r="T23" s="45">
        <v>0</v>
      </c>
      <c r="U23" s="46"/>
      <c r="V23" s="45"/>
      <c r="W23" s="71"/>
    </row>
    <row r="24" spans="2:23" ht="30" x14ac:dyDescent="0.2">
      <c r="B24" s="18" t="s">
        <v>68</v>
      </c>
      <c r="C24" s="10" t="s">
        <v>19</v>
      </c>
      <c r="D24" s="10" t="s">
        <v>20</v>
      </c>
      <c r="E24" s="10" t="s">
        <v>21</v>
      </c>
      <c r="F24" s="10" t="s">
        <v>22</v>
      </c>
      <c r="G24" s="11" t="s">
        <v>23</v>
      </c>
      <c r="I24" s="1"/>
      <c r="L24" s="44" t="s">
        <v>16</v>
      </c>
      <c r="M24" s="45">
        <v>0</v>
      </c>
      <c r="N24" s="45">
        <v>0</v>
      </c>
      <c r="O24" s="46"/>
      <c r="P24" s="45"/>
      <c r="Q24" s="45"/>
      <c r="R24" s="46"/>
      <c r="S24" s="45"/>
      <c r="T24" s="45"/>
      <c r="U24" s="46"/>
      <c r="V24" s="45"/>
      <c r="W24" s="71"/>
    </row>
    <row r="25" spans="2:23" x14ac:dyDescent="0.2">
      <c r="B25" s="12" t="str">
        <f>VLOOKUP(I5,L38:M41,2,FALSE)</f>
        <v xml:space="preserve">Erreicht: 0 % Driftreduktion </v>
      </c>
      <c r="C25" s="13"/>
      <c r="D25" s="13"/>
      <c r="E25" s="13"/>
      <c r="F25" s="13"/>
      <c r="G25" s="14"/>
      <c r="I25" s="1"/>
      <c r="L25" s="49"/>
      <c r="M25" s="50"/>
      <c r="N25" s="50"/>
      <c r="O25" s="51"/>
      <c r="P25" s="50"/>
      <c r="Q25" s="50"/>
      <c r="R25" s="51"/>
      <c r="S25" s="50"/>
      <c r="T25" s="50"/>
      <c r="U25" s="51"/>
      <c r="V25" s="50"/>
      <c r="W25" s="79"/>
    </row>
    <row r="26" spans="2:23" ht="30" x14ac:dyDescent="0.2">
      <c r="B26" s="19" t="s">
        <v>67</v>
      </c>
      <c r="C26" s="16" t="str">
        <f>VLOOKUP($I$5,$L$38:$R$41,3,FALSE)</f>
        <v>3 m</v>
      </c>
      <c r="D26" s="16" t="str">
        <f>VLOOKUP($I$5,$L$38:$R$41,4,FALSE)</f>
        <v>6 m</v>
      </c>
      <c r="E26" s="16" t="str">
        <f>VLOOKUP($I$5,$L$38:$R$41,5,FALSE)</f>
        <v>20 m</v>
      </c>
      <c r="F26" s="16" t="str">
        <f>VLOOKUP($I$5,$L$38:$R$41,6,FALSE)</f>
        <v>50 m</v>
      </c>
      <c r="G26" s="17" t="str">
        <f>VLOOKUP($I$5,$L$38:$R$41,7,FALSE)</f>
        <v>100 m</v>
      </c>
    </row>
    <row r="27" spans="2:23" ht="15" x14ac:dyDescent="0.2">
      <c r="B27" s="26"/>
      <c r="C27" s="27"/>
      <c r="D27" s="27"/>
      <c r="E27" s="27"/>
      <c r="F27" s="27"/>
      <c r="G27" s="27"/>
    </row>
    <row r="28" spans="2:23" ht="15" x14ac:dyDescent="0.2">
      <c r="B28" s="9" t="s">
        <v>61</v>
      </c>
      <c r="C28" s="10"/>
      <c r="D28" s="10"/>
      <c r="E28" s="10"/>
      <c r="F28" s="10"/>
      <c r="G28" s="11"/>
      <c r="L28" s="41" t="s">
        <v>73</v>
      </c>
      <c r="M28" s="42"/>
      <c r="N28" s="42"/>
      <c r="O28" s="42"/>
      <c r="P28" s="42"/>
      <c r="Q28" s="42"/>
      <c r="R28" s="43"/>
    </row>
    <row r="29" spans="2:23" x14ac:dyDescent="0.2">
      <c r="B29" s="28" t="str">
        <f>VLOOKUP($J$5,$L$44:$M$48,2,FALSE)</f>
        <v>Mit den Massnahmen erreicht: 0 Punkte</v>
      </c>
      <c r="C29" s="13"/>
      <c r="D29" s="13"/>
      <c r="E29" s="13"/>
      <c r="F29" s="13"/>
      <c r="G29" s="14"/>
      <c r="L29" s="53" t="s">
        <v>43</v>
      </c>
      <c r="M29" s="54"/>
      <c r="N29" s="55" t="s">
        <v>19</v>
      </c>
      <c r="O29" s="55" t="s">
        <v>20</v>
      </c>
      <c r="P29" s="55" t="s">
        <v>21</v>
      </c>
      <c r="Q29" s="55" t="s">
        <v>22</v>
      </c>
      <c r="R29" s="56" t="s">
        <v>23</v>
      </c>
    </row>
    <row r="30" spans="2:23" ht="15" customHeight="1" x14ac:dyDescent="0.2">
      <c r="B30" s="20" t="s">
        <v>55</v>
      </c>
      <c r="C30" s="16">
        <f>J5</f>
        <v>0</v>
      </c>
      <c r="D30" s="21" t="s">
        <v>56</v>
      </c>
      <c r="E30" s="22"/>
      <c r="F30" s="22"/>
      <c r="G30" s="23"/>
      <c r="L30" s="57">
        <v>0</v>
      </c>
      <c r="M30" s="58" t="s">
        <v>42</v>
      </c>
      <c r="N30" s="57" t="s">
        <v>20</v>
      </c>
      <c r="O30" s="57" t="s">
        <v>20</v>
      </c>
      <c r="P30" s="57" t="s">
        <v>21</v>
      </c>
      <c r="Q30" s="57" t="s">
        <v>22</v>
      </c>
      <c r="R30" s="57" t="s">
        <v>23</v>
      </c>
    </row>
    <row r="31" spans="2:23" ht="15" x14ac:dyDescent="0.2">
      <c r="B31" s="24"/>
      <c r="C31" s="25"/>
      <c r="D31" s="25"/>
      <c r="E31" s="25"/>
      <c r="F31" s="25"/>
      <c r="G31" s="25"/>
      <c r="L31" s="57">
        <v>1</v>
      </c>
      <c r="M31" s="58" t="s">
        <v>39</v>
      </c>
      <c r="N31" s="57" t="s">
        <v>20</v>
      </c>
      <c r="O31" s="57" t="s">
        <v>20</v>
      </c>
      <c r="P31" s="57" t="s">
        <v>20</v>
      </c>
      <c r="Q31" s="59" t="s">
        <v>17</v>
      </c>
      <c r="R31" s="59" t="s">
        <v>18</v>
      </c>
    </row>
    <row r="32" spans="2:23" ht="15" x14ac:dyDescent="0.2">
      <c r="B32" s="9" t="s">
        <v>51</v>
      </c>
      <c r="C32" s="10"/>
      <c r="D32" s="10"/>
      <c r="E32" s="10"/>
      <c r="F32" s="10"/>
      <c r="G32" s="11"/>
      <c r="L32" s="57">
        <v>2</v>
      </c>
      <c r="M32" s="58" t="s">
        <v>40</v>
      </c>
      <c r="N32" s="57" t="s">
        <v>20</v>
      </c>
      <c r="O32" s="57" t="s">
        <v>20</v>
      </c>
      <c r="P32" s="57" t="s">
        <v>20</v>
      </c>
      <c r="Q32" s="57" t="s">
        <v>20</v>
      </c>
      <c r="R32" s="59" t="s">
        <v>17</v>
      </c>
    </row>
    <row r="33" spans="2:23" s="30" customFormat="1" x14ac:dyDescent="0.2">
      <c r="B33" s="28" t="str">
        <f>VLOOKUP($J$5,$L$44:$M$48,2,FALSE)</f>
        <v>Mit den Massnahmen erreicht: 0 Punkte</v>
      </c>
      <c r="C33" s="13"/>
      <c r="D33" s="13"/>
      <c r="E33" s="13"/>
      <c r="F33" s="13"/>
      <c r="G33" s="14"/>
      <c r="H33" s="1"/>
      <c r="I33" s="2"/>
      <c r="J33" s="1"/>
      <c r="K33" s="1"/>
      <c r="L33" s="57">
        <v>3</v>
      </c>
      <c r="M33" s="58" t="s">
        <v>41</v>
      </c>
      <c r="N33" s="57" t="s">
        <v>20</v>
      </c>
      <c r="O33" s="57" t="s">
        <v>20</v>
      </c>
      <c r="P33" s="57" t="s">
        <v>20</v>
      </c>
      <c r="Q33" s="57" t="s">
        <v>20</v>
      </c>
      <c r="R33" s="57" t="s">
        <v>20</v>
      </c>
      <c r="S33" s="40"/>
      <c r="T33" s="40"/>
      <c r="U33" s="40"/>
      <c r="V33" s="65"/>
      <c r="W33" s="66"/>
    </row>
    <row r="34" spans="2:23" s="30" customFormat="1" ht="15" x14ac:dyDescent="0.2">
      <c r="B34" s="82" t="str">
        <f>VLOOKUP($J$5,$L$51:$M$55,2,FALSE)</f>
        <v>Es dürfen keine PSM eingesetzt werden</v>
      </c>
      <c r="C34" s="83"/>
      <c r="D34" s="83"/>
      <c r="E34" s="83"/>
      <c r="F34" s="83"/>
      <c r="G34" s="84"/>
      <c r="H34" s="1"/>
      <c r="I34" s="2"/>
      <c r="J34" s="1"/>
      <c r="K34" s="1"/>
      <c r="L34" s="60"/>
      <c r="M34" s="54" t="s">
        <v>38</v>
      </c>
      <c r="N34" s="45"/>
      <c r="O34" s="46"/>
      <c r="P34" s="46"/>
      <c r="Q34" s="46"/>
      <c r="R34" s="61"/>
      <c r="S34" s="40"/>
      <c r="T34" s="40"/>
      <c r="U34" s="40"/>
      <c r="V34" s="65"/>
      <c r="W34" s="66"/>
    </row>
    <row r="35" spans="2:23" s="30" customFormat="1" x14ac:dyDescent="0.2">
      <c r="B35" s="1"/>
      <c r="C35" s="1"/>
      <c r="D35" s="1"/>
      <c r="E35" s="1"/>
      <c r="F35" s="1"/>
      <c r="G35" s="1"/>
      <c r="H35" s="1"/>
      <c r="I35" s="2"/>
      <c r="J35" s="1"/>
      <c r="K35" s="1"/>
      <c r="L35" s="60"/>
      <c r="M35" s="54"/>
      <c r="N35" s="45"/>
      <c r="O35" s="46"/>
      <c r="P35" s="46"/>
      <c r="Q35" s="46"/>
      <c r="R35" s="61"/>
      <c r="S35" s="40"/>
      <c r="T35" s="40"/>
      <c r="U35" s="40"/>
      <c r="V35" s="65"/>
      <c r="W35" s="66"/>
    </row>
    <row r="36" spans="2:23" s="30" customFormat="1" x14ac:dyDescent="0.2">
      <c r="B36" s="1"/>
      <c r="C36" s="1"/>
      <c r="D36" s="1"/>
      <c r="E36" s="1"/>
      <c r="F36" s="1"/>
      <c r="G36" s="1"/>
      <c r="H36" s="1"/>
      <c r="I36" s="2"/>
      <c r="J36" s="1"/>
      <c r="K36" s="1"/>
      <c r="L36" s="60"/>
      <c r="M36" s="54"/>
      <c r="N36" s="45"/>
      <c r="O36" s="46"/>
      <c r="P36" s="46"/>
      <c r="Q36" s="46"/>
      <c r="R36" s="61"/>
      <c r="S36" s="40"/>
      <c r="T36" s="40"/>
      <c r="U36" s="40"/>
      <c r="V36" s="65"/>
      <c r="W36" s="66"/>
    </row>
    <row r="37" spans="2:23" s="30" customFormat="1" x14ac:dyDescent="0.2">
      <c r="B37" s="1"/>
      <c r="C37" s="1"/>
      <c r="D37" s="1"/>
      <c r="E37" s="1"/>
      <c r="F37" s="1"/>
      <c r="G37" s="1"/>
      <c r="H37" s="1"/>
      <c r="I37" s="2"/>
      <c r="J37" s="1"/>
      <c r="K37" s="1"/>
      <c r="L37" s="53" t="s">
        <v>44</v>
      </c>
      <c r="M37" s="54"/>
      <c r="N37" s="45"/>
      <c r="O37" s="46"/>
      <c r="P37" s="46"/>
      <c r="Q37" s="46"/>
      <c r="R37" s="61"/>
      <c r="S37" s="40"/>
      <c r="T37" s="40"/>
      <c r="U37" s="40"/>
      <c r="V37" s="65"/>
      <c r="W37" s="66"/>
    </row>
    <row r="38" spans="2:23" s="30" customFormat="1" x14ac:dyDescent="0.2">
      <c r="B38" s="1"/>
      <c r="C38" s="1"/>
      <c r="D38" s="1"/>
      <c r="E38" s="1"/>
      <c r="F38" s="1"/>
      <c r="G38" s="1"/>
      <c r="H38" s="1"/>
      <c r="I38" s="2"/>
      <c r="J38" s="1"/>
      <c r="K38" s="1"/>
      <c r="L38" s="57">
        <v>0</v>
      </c>
      <c r="M38" s="58" t="s">
        <v>42</v>
      </c>
      <c r="N38" s="57" t="s">
        <v>19</v>
      </c>
      <c r="O38" s="57" t="s">
        <v>20</v>
      </c>
      <c r="P38" s="57" t="s">
        <v>21</v>
      </c>
      <c r="Q38" s="57" t="s">
        <v>22</v>
      </c>
      <c r="R38" s="57" t="s">
        <v>23</v>
      </c>
      <c r="S38" s="40"/>
      <c r="T38" s="40"/>
      <c r="U38" s="40"/>
      <c r="V38" s="65"/>
      <c r="W38" s="66"/>
    </row>
    <row r="39" spans="2:23" s="30" customFormat="1" x14ac:dyDescent="0.2">
      <c r="B39" s="1"/>
      <c r="C39" s="1"/>
      <c r="D39" s="1"/>
      <c r="E39" s="1"/>
      <c r="F39" s="1"/>
      <c r="G39" s="1"/>
      <c r="H39" s="1"/>
      <c r="I39" s="2"/>
      <c r="J39" s="1"/>
      <c r="K39" s="1"/>
      <c r="L39" s="57">
        <v>1</v>
      </c>
      <c r="M39" s="58" t="s">
        <v>39</v>
      </c>
      <c r="N39" s="57" t="s">
        <v>45</v>
      </c>
      <c r="O39" s="57" t="s">
        <v>19</v>
      </c>
      <c r="P39" s="57" t="s">
        <v>20</v>
      </c>
      <c r="Q39" s="59" t="s">
        <v>21</v>
      </c>
      <c r="R39" s="59" t="s">
        <v>22</v>
      </c>
      <c r="S39" s="40"/>
      <c r="T39" s="40"/>
      <c r="U39" s="40"/>
      <c r="V39" s="65"/>
      <c r="W39" s="66"/>
    </row>
    <row r="40" spans="2:23" s="30" customFormat="1" x14ac:dyDescent="0.2">
      <c r="B40" s="1"/>
      <c r="C40" s="1"/>
      <c r="D40" s="1"/>
      <c r="E40" s="1"/>
      <c r="F40" s="1"/>
      <c r="G40" s="1"/>
      <c r="H40" s="1"/>
      <c r="I40" s="2"/>
      <c r="J40" s="1"/>
      <c r="K40" s="1"/>
      <c r="L40" s="57">
        <v>2</v>
      </c>
      <c r="M40" s="58" t="s">
        <v>40</v>
      </c>
      <c r="N40" s="57" t="s">
        <v>45</v>
      </c>
      <c r="O40" s="57" t="s">
        <v>45</v>
      </c>
      <c r="P40" s="57" t="s">
        <v>19</v>
      </c>
      <c r="Q40" s="57" t="s">
        <v>20</v>
      </c>
      <c r="R40" s="59" t="s">
        <v>21</v>
      </c>
      <c r="S40" s="40"/>
      <c r="T40" s="40"/>
      <c r="U40" s="40"/>
      <c r="V40" s="65"/>
      <c r="W40" s="66"/>
    </row>
    <row r="41" spans="2:23" s="30" customFormat="1" x14ac:dyDescent="0.2">
      <c r="B41" s="1"/>
      <c r="C41" s="1"/>
      <c r="D41" s="1"/>
      <c r="E41" s="1"/>
      <c r="F41" s="1"/>
      <c r="G41" s="1"/>
      <c r="H41" s="1"/>
      <c r="I41" s="2"/>
      <c r="J41" s="1"/>
      <c r="K41" s="1"/>
      <c r="L41" s="57">
        <v>3</v>
      </c>
      <c r="M41" s="58" t="s">
        <v>41</v>
      </c>
      <c r="N41" s="57" t="s">
        <v>45</v>
      </c>
      <c r="O41" s="57" t="s">
        <v>45</v>
      </c>
      <c r="P41" s="57" t="s">
        <v>45</v>
      </c>
      <c r="Q41" s="57" t="s">
        <v>19</v>
      </c>
      <c r="R41" s="57" t="s">
        <v>20</v>
      </c>
      <c r="S41" s="40"/>
      <c r="T41" s="40"/>
      <c r="U41" s="40"/>
      <c r="V41" s="65"/>
      <c r="W41" s="66"/>
    </row>
    <row r="42" spans="2:23" s="30" customFormat="1" x14ac:dyDescent="0.2">
      <c r="B42" s="1"/>
      <c r="C42" s="1"/>
      <c r="D42" s="1"/>
      <c r="E42" s="1"/>
      <c r="F42" s="1"/>
      <c r="G42" s="1"/>
      <c r="H42" s="1"/>
      <c r="I42" s="2"/>
      <c r="J42" s="1"/>
      <c r="K42" s="1"/>
      <c r="L42" s="60"/>
      <c r="M42" s="54"/>
      <c r="N42" s="54"/>
      <c r="O42" s="46"/>
      <c r="P42" s="46"/>
      <c r="Q42" s="46"/>
      <c r="R42" s="61"/>
      <c r="S42" s="40"/>
      <c r="T42" s="40"/>
      <c r="U42" s="40"/>
      <c r="V42" s="65"/>
      <c r="W42" s="66"/>
    </row>
    <row r="43" spans="2:23" s="30" customFormat="1" x14ac:dyDescent="0.2">
      <c r="B43" s="1"/>
      <c r="C43" s="1"/>
      <c r="D43" s="1"/>
      <c r="E43" s="1"/>
      <c r="F43" s="1"/>
      <c r="G43" s="1"/>
      <c r="H43" s="1"/>
      <c r="I43" s="2"/>
      <c r="J43" s="1"/>
      <c r="K43" s="1"/>
      <c r="L43" s="53" t="s">
        <v>52</v>
      </c>
      <c r="M43" s="54"/>
      <c r="N43" s="54"/>
      <c r="O43" s="46"/>
      <c r="P43" s="46"/>
      <c r="Q43" s="46"/>
      <c r="R43" s="61"/>
      <c r="S43" s="40"/>
      <c r="T43" s="40"/>
      <c r="U43" s="40"/>
      <c r="V43" s="65"/>
      <c r="W43" s="66"/>
    </row>
    <row r="44" spans="2:23" s="30" customFormat="1" x14ac:dyDescent="0.2">
      <c r="B44" s="1"/>
      <c r="C44" s="1"/>
      <c r="D44" s="1"/>
      <c r="E44" s="1"/>
      <c r="F44" s="1"/>
      <c r="G44" s="1"/>
      <c r="H44" s="1"/>
      <c r="I44" s="2"/>
      <c r="J44" s="1"/>
      <c r="K44" s="1"/>
      <c r="L44" s="57">
        <v>0</v>
      </c>
      <c r="M44" s="58" t="s">
        <v>62</v>
      </c>
      <c r="N44" s="58" t="s">
        <v>46</v>
      </c>
      <c r="O44" s="46"/>
      <c r="P44" s="46"/>
      <c r="Q44" s="46"/>
      <c r="R44" s="61"/>
      <c r="S44" s="40"/>
      <c r="T44" s="40"/>
      <c r="U44" s="40"/>
      <c r="V44" s="65"/>
      <c r="W44" s="66"/>
    </row>
    <row r="45" spans="2:23" s="30" customFormat="1" x14ac:dyDescent="0.2">
      <c r="B45" s="1"/>
      <c r="C45" s="1"/>
      <c r="D45" s="1"/>
      <c r="E45" s="1"/>
      <c r="F45" s="1"/>
      <c r="G45" s="1"/>
      <c r="H45" s="1"/>
      <c r="I45" s="2"/>
      <c r="J45" s="1"/>
      <c r="K45" s="1"/>
      <c r="L45" s="57">
        <v>1</v>
      </c>
      <c r="M45" s="58" t="s">
        <v>63</v>
      </c>
      <c r="N45" s="58" t="s">
        <v>47</v>
      </c>
      <c r="O45" s="46"/>
      <c r="P45" s="46"/>
      <c r="Q45" s="46"/>
      <c r="R45" s="61"/>
      <c r="S45" s="40"/>
      <c r="T45" s="40"/>
      <c r="U45" s="40"/>
      <c r="V45" s="65"/>
      <c r="W45" s="66"/>
    </row>
    <row r="46" spans="2:23" s="30" customFormat="1" x14ac:dyDescent="0.2">
      <c r="B46" s="1"/>
      <c r="C46" s="1"/>
      <c r="D46" s="1"/>
      <c r="E46" s="1"/>
      <c r="F46" s="1"/>
      <c r="G46" s="1"/>
      <c r="H46" s="1"/>
      <c r="I46" s="2"/>
      <c r="J46" s="1"/>
      <c r="K46" s="1"/>
      <c r="L46" s="57">
        <v>2</v>
      </c>
      <c r="M46" s="58" t="s">
        <v>64</v>
      </c>
      <c r="N46" s="58" t="s">
        <v>48</v>
      </c>
      <c r="O46" s="46"/>
      <c r="P46" s="46"/>
      <c r="Q46" s="46"/>
      <c r="R46" s="61"/>
      <c r="S46" s="40"/>
      <c r="T46" s="40"/>
      <c r="U46" s="40"/>
      <c r="V46" s="65"/>
      <c r="W46" s="66"/>
    </row>
    <row r="47" spans="2:23" s="30" customFormat="1" x14ac:dyDescent="0.2">
      <c r="B47" s="1"/>
      <c r="C47" s="1"/>
      <c r="D47" s="1"/>
      <c r="E47" s="1"/>
      <c r="F47" s="1"/>
      <c r="G47" s="1"/>
      <c r="H47" s="1"/>
      <c r="I47" s="2"/>
      <c r="J47" s="1"/>
      <c r="K47" s="1"/>
      <c r="L47" s="57">
        <v>3</v>
      </c>
      <c r="M47" s="58" t="s">
        <v>66</v>
      </c>
      <c r="N47" s="58" t="s">
        <v>49</v>
      </c>
      <c r="O47" s="46"/>
      <c r="P47" s="46"/>
      <c r="Q47" s="46"/>
      <c r="R47" s="61"/>
      <c r="S47" s="40"/>
      <c r="T47" s="40"/>
      <c r="U47" s="40"/>
      <c r="V47" s="65"/>
      <c r="W47" s="66"/>
    </row>
    <row r="48" spans="2:23" s="30" customFormat="1" x14ac:dyDescent="0.2">
      <c r="B48" s="1"/>
      <c r="C48" s="1"/>
      <c r="D48" s="1"/>
      <c r="E48" s="1"/>
      <c r="F48" s="1"/>
      <c r="G48" s="1"/>
      <c r="H48" s="1"/>
      <c r="I48" s="2"/>
      <c r="J48" s="1"/>
      <c r="K48" s="1"/>
      <c r="L48" s="57">
        <v>4</v>
      </c>
      <c r="M48" s="58" t="s">
        <v>65</v>
      </c>
      <c r="N48" s="58" t="s">
        <v>50</v>
      </c>
      <c r="O48" s="46"/>
      <c r="P48" s="46"/>
      <c r="Q48" s="46"/>
      <c r="R48" s="61"/>
      <c r="S48" s="40"/>
      <c r="T48" s="40"/>
      <c r="U48" s="40"/>
      <c r="V48" s="65"/>
      <c r="W48" s="66"/>
    </row>
    <row r="49" spans="9:23" s="30" customFormat="1" x14ac:dyDescent="0.2">
      <c r="I49" s="2"/>
      <c r="J49" s="1"/>
      <c r="K49" s="1"/>
      <c r="L49" s="60"/>
      <c r="M49" s="54"/>
      <c r="N49" s="54"/>
      <c r="O49" s="46"/>
      <c r="P49" s="46"/>
      <c r="Q49" s="46"/>
      <c r="R49" s="61"/>
      <c r="S49" s="40"/>
      <c r="T49" s="40"/>
      <c r="U49" s="40"/>
      <c r="V49" s="65"/>
      <c r="W49" s="66"/>
    </row>
    <row r="50" spans="9:23" s="30" customFormat="1" x14ac:dyDescent="0.2">
      <c r="I50" s="2"/>
      <c r="J50" s="1"/>
      <c r="K50" s="1"/>
      <c r="L50" s="53" t="s">
        <v>53</v>
      </c>
      <c r="M50" s="54"/>
      <c r="N50" s="54"/>
      <c r="O50" s="46"/>
      <c r="P50" s="46"/>
      <c r="Q50" s="46"/>
      <c r="R50" s="61"/>
      <c r="S50" s="40"/>
      <c r="T50" s="40"/>
      <c r="U50" s="40"/>
      <c r="V50" s="65"/>
      <c r="W50" s="66"/>
    </row>
    <row r="51" spans="9:23" s="30" customFormat="1" x14ac:dyDescent="0.2">
      <c r="I51" s="2"/>
      <c r="J51" s="1"/>
      <c r="K51" s="1"/>
      <c r="L51" s="57">
        <v>0</v>
      </c>
      <c r="M51" s="58" t="s">
        <v>54</v>
      </c>
      <c r="N51" s="54"/>
      <c r="O51" s="46"/>
      <c r="P51" s="46"/>
      <c r="Q51" s="46"/>
      <c r="R51" s="61"/>
      <c r="S51" s="40"/>
      <c r="T51" s="40"/>
      <c r="U51" s="40"/>
      <c r="V51" s="65"/>
      <c r="W51" s="66"/>
    </row>
    <row r="52" spans="9:23" s="30" customFormat="1" x14ac:dyDescent="0.2">
      <c r="I52" s="2"/>
      <c r="J52" s="1"/>
      <c r="K52" s="1"/>
      <c r="L52" s="57">
        <v>1</v>
      </c>
      <c r="M52" s="58" t="s">
        <v>71</v>
      </c>
      <c r="N52" s="54"/>
      <c r="O52" s="46"/>
      <c r="P52" s="46"/>
      <c r="Q52" s="46"/>
      <c r="R52" s="61"/>
      <c r="S52" s="40"/>
      <c r="T52" s="40"/>
      <c r="U52" s="40"/>
      <c r="V52" s="65"/>
      <c r="W52" s="66"/>
    </row>
    <row r="53" spans="9:23" s="30" customFormat="1" x14ac:dyDescent="0.2">
      <c r="I53" s="2"/>
      <c r="J53" s="1"/>
      <c r="K53" s="1"/>
      <c r="L53" s="57">
        <v>2</v>
      </c>
      <c r="M53" s="58" t="s">
        <v>71</v>
      </c>
      <c r="N53" s="54"/>
      <c r="O53" s="46"/>
      <c r="P53" s="46"/>
      <c r="Q53" s="46"/>
      <c r="R53" s="61"/>
      <c r="S53" s="40"/>
      <c r="T53" s="40"/>
      <c r="U53" s="40"/>
      <c r="V53" s="65"/>
      <c r="W53" s="66"/>
    </row>
    <row r="54" spans="9:23" s="30" customFormat="1" x14ac:dyDescent="0.2">
      <c r="I54" s="2"/>
      <c r="J54" s="1"/>
      <c r="K54" s="1"/>
      <c r="L54" s="57">
        <v>3</v>
      </c>
      <c r="M54" s="58" t="s">
        <v>71</v>
      </c>
      <c r="N54" s="54"/>
      <c r="O54" s="46"/>
      <c r="P54" s="46"/>
      <c r="Q54" s="46"/>
      <c r="R54" s="61"/>
      <c r="S54" s="40"/>
      <c r="T54" s="40"/>
      <c r="U54" s="40"/>
      <c r="V54" s="65"/>
      <c r="W54" s="66"/>
    </row>
    <row r="55" spans="9:23" s="30" customFormat="1" x14ac:dyDescent="0.2">
      <c r="I55" s="2"/>
      <c r="J55" s="1"/>
      <c r="K55" s="1"/>
      <c r="L55" s="57">
        <v>4</v>
      </c>
      <c r="M55" s="58" t="s">
        <v>71</v>
      </c>
      <c r="N55" s="62"/>
      <c r="O55" s="51"/>
      <c r="P55" s="51"/>
      <c r="Q55" s="51"/>
      <c r="R55" s="63"/>
      <c r="S55" s="40"/>
      <c r="T55" s="40"/>
      <c r="U55" s="40"/>
      <c r="V55" s="65"/>
      <c r="W55" s="66"/>
    </row>
  </sheetData>
  <sheetProtection algorithmName="SHA-512" hashValue="ky2rda7dZfm20pKr7ALry84Jz3JWA7ydTavXP6YQv+Yzka3kikCp9GgnFsAIvXag2Xiwpp+Ror2Hm2Fv9vg+3Q==" saltValue="rAFjq5D5zqkFLt6ycuFZxg==" spinCount="100000" sheet="1" selectLockedCells="1"/>
  <mergeCells count="16">
    <mergeCell ref="B12:G12"/>
    <mergeCell ref="B13:G13"/>
    <mergeCell ref="B14:G14"/>
    <mergeCell ref="B15:G15"/>
    <mergeCell ref="B34:G34"/>
    <mergeCell ref="B16:G16"/>
    <mergeCell ref="B17:G18"/>
    <mergeCell ref="B11:G11"/>
    <mergeCell ref="B1:G1"/>
    <mergeCell ref="B7:G7"/>
    <mergeCell ref="B8:G8"/>
    <mergeCell ref="B9:G9"/>
    <mergeCell ref="B10:G10"/>
    <mergeCell ref="B3:G3"/>
    <mergeCell ref="B4:G4"/>
    <mergeCell ref="B5:G5"/>
  </mergeCells>
  <conditionalFormatting sqref="C31">
    <cfRule type="cellIs" dxfId="0" priority="1" operator="equal">
      <formula>$D$20</formula>
    </cfRule>
    <cfRule type="cellIs" priority="2" operator="equal">
      <formula>"6 m"</formula>
    </cfRule>
  </conditionalFormatting>
  <dataValidations count="8">
    <dataValidation type="list" allowBlank="1" showInputMessage="1" showErrorMessage="1" sqref="B10" xr:uid="{00000000-0002-0000-0300-000000000000}">
      <formula1>$R$7:$R$16</formula1>
    </dataValidation>
    <dataValidation type="list" allowBlank="1" showInputMessage="1" showErrorMessage="1" sqref="B11" xr:uid="{00000000-0002-0000-0300-000001000000}">
      <formula1>$U$7:$U$13</formula1>
    </dataValidation>
    <dataValidation type="list" allowBlank="1" showInputMessage="1" showErrorMessage="1" sqref="B13" xr:uid="{00000000-0002-0000-0300-000002000000}">
      <formula1>$O$21:$O$23</formula1>
    </dataValidation>
    <dataValidation type="list" allowBlank="1" showInputMessage="1" showErrorMessage="1" sqref="B9" xr:uid="{00000000-0002-0000-0300-000003000000}">
      <formula1>$O$7:$O$13</formula1>
    </dataValidation>
    <dataValidation type="list" allowBlank="1" showInputMessage="1" showErrorMessage="1" sqref="B12" xr:uid="{00000000-0002-0000-0300-000004000000}">
      <formula1>$L$21:$L$24</formula1>
    </dataValidation>
    <dataValidation type="list" allowBlank="1" showInputMessage="1" showErrorMessage="1" sqref="B8" xr:uid="{00000000-0002-0000-0300-000005000000}">
      <formula1>$L$7:$L$9</formula1>
    </dataValidation>
    <dataValidation type="list" allowBlank="1" showInputMessage="1" showErrorMessage="1" sqref="B14" xr:uid="{00000000-0002-0000-0300-000006000000}">
      <formula1>$R$21:$R$23</formula1>
    </dataValidation>
    <dataValidation type="list" allowBlank="1" showInputMessage="1" showErrorMessage="1" sqref="B15" xr:uid="{00000000-0002-0000-0300-000007000000}">
      <formula1>$U$21:$U$22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orientation="portrait" r:id="rId1"/>
  <headerFooter>
    <oddHeader>&amp;L&amp;"Arial,Fett"Reduktion der Drift und Abschwemmung von Pflanzenschutzmitteln im Obstbau und in Strauchbeeren</oddHeader>
    <oddFooter>&amp;L&amp;10Version 1.0&amp;C&amp;10Erstellt: &amp;D&amp;R&amp;10© Agrocontrol des ZBV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Acker- und Gemüsebau</vt:lpstr>
      <vt:lpstr>Weinbau</vt:lpstr>
      <vt:lpstr>Obst_Strauchbeeren bis 2m</vt:lpstr>
      <vt:lpstr>Obst_Strauchbeeren über 2m</vt:lpstr>
      <vt:lpstr>'Acker- und Gemüsebau'!Druckbereich</vt:lpstr>
      <vt:lpstr>'Obst_Strauchbeeren bis 2m'!Druckbereich</vt:lpstr>
      <vt:lpstr>'Obst_Strauchbeeren über 2m'!Druckbereich</vt:lpstr>
      <vt:lpstr>Weinbau!Druckbereich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Näf</dc:creator>
  <cp:lastModifiedBy>Kurt Näf</cp:lastModifiedBy>
  <cp:lastPrinted>2022-08-16T18:32:23Z</cp:lastPrinted>
  <dcterms:created xsi:type="dcterms:W3CDTF">2022-07-31T14:54:36Z</dcterms:created>
  <dcterms:modified xsi:type="dcterms:W3CDTF">2022-08-16T18:35:45Z</dcterms:modified>
</cp:coreProperties>
</file>